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leSharing\EnergyEconomics-IEESMG\GenCost 2023-24\"/>
    </mc:Choice>
  </mc:AlternateContent>
  <xr:revisionPtr revIDLastSave="0" documentId="8_{01605F14-9413-4565-8D0F-5D4896A80382}" xr6:coauthVersionLast="47" xr6:coauthVersionMax="47" xr10:uidLastSave="{00000000-0000-0000-0000-000000000000}"/>
  <bookViews>
    <workbookView xWindow="-120" yWindow="-120" windowWidth="38640" windowHeight="21120" xr2:uid="{F5285A18-784A-4AE7-87A8-FACFAD010027}"/>
  </bookViews>
  <sheets>
    <sheet name="Apx Table B.1" sheetId="1" r:id="rId1"/>
    <sheet name="Apx Table B.2" sheetId="2" r:id="rId2"/>
    <sheet name="Apx Table B.3" sheetId="3" r:id="rId3"/>
    <sheet name="Apx Table B.4,5&amp;6" sheetId="4" r:id="rId4"/>
    <sheet name="Apx Table B.7" sheetId="5" r:id="rId5"/>
    <sheet name="Apx Table B.8" sheetId="7" r:id="rId6"/>
    <sheet name="Apx Table B.9&amp;10" sheetId="10" r:id="rId7"/>
    <sheet name="Apx Table B.11" sheetId="6" r:id="rId8"/>
  </sheets>
  <externalReferences>
    <externalReference r:id="rId9"/>
  </externalReferences>
  <definedNames>
    <definedName name="_Toc38957271" localSheetId="0">'Apx Table B.1'!$B$2</definedName>
    <definedName name="_Toc38957272" localSheetId="1">'Apx Table B.2'!$B$2</definedName>
    <definedName name="OLE_LINK1" localSheetId="1">'Apx Table B.2'!$B$4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10" l="1"/>
  <c r="V18" i="10"/>
  <c r="W18" i="10"/>
  <c r="X18" i="10"/>
  <c r="AA18" i="10"/>
  <c r="AF18" i="10" s="1"/>
  <c r="AM20" i="10" s="1"/>
  <c r="AB18" i="10"/>
  <c r="AC18" i="10"/>
  <c r="AD18" i="10"/>
  <c r="Z18" i="10" l="1"/>
  <c r="AL20" i="10" s="1"/>
  <c r="B8" i="10" l="1"/>
  <c r="B9" i="10"/>
  <c r="B10" i="10"/>
  <c r="B11" i="10"/>
  <c r="B12" i="10"/>
  <c r="B13" i="10"/>
  <c r="B14" i="10"/>
  <c r="B15" i="10"/>
  <c r="B16" i="10"/>
  <c r="B17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X13" i="10" l="1"/>
  <c r="X21" i="10"/>
  <c r="X28" i="10"/>
  <c r="X36" i="10"/>
  <c r="X43" i="10"/>
  <c r="X51" i="10"/>
  <c r="V51" i="10"/>
  <c r="X58" i="10"/>
  <c r="V58" i="10"/>
  <c r="AD66" i="10"/>
  <c r="AC13" i="10" l="1"/>
  <c r="U66" i="10"/>
  <c r="U58" i="10"/>
  <c r="U51" i="10"/>
  <c r="V13" i="10"/>
  <c r="W58" i="10"/>
  <c r="W13" i="10"/>
  <c r="W28" i="10"/>
  <c r="W21" i="10"/>
  <c r="V66" i="10"/>
  <c r="AA13" i="10"/>
  <c r="V28" i="10"/>
  <c r="V21" i="10"/>
  <c r="W51" i="10"/>
  <c r="U43" i="10"/>
  <c r="U28" i="10"/>
  <c r="U21" i="10"/>
  <c r="U13" i="10"/>
  <c r="W43" i="10"/>
  <c r="W36" i="10"/>
  <c r="U36" i="10"/>
  <c r="AB13" i="10"/>
  <c r="AA51" i="10"/>
  <c r="AA28" i="10"/>
  <c r="AD51" i="10"/>
  <c r="AB21" i="10"/>
  <c r="AD58" i="10"/>
  <c r="AB66" i="10"/>
  <c r="AB43" i="10"/>
  <c r="AA21" i="10"/>
  <c r="V43" i="10"/>
  <c r="V36" i="10"/>
  <c r="AA66" i="10"/>
  <c r="AA43" i="10"/>
  <c r="W66" i="10"/>
  <c r="AB36" i="10"/>
  <c r="AD28" i="10"/>
  <c r="AB58" i="10"/>
  <c r="AA36" i="10"/>
  <c r="AD43" i="10"/>
  <c r="AA58" i="10"/>
  <c r="AD21" i="10"/>
  <c r="AB51" i="10"/>
  <c r="AB28" i="10"/>
  <c r="AD36" i="10"/>
  <c r="Z58" i="10"/>
  <c r="AR11" i="10" s="1"/>
  <c r="AD13" i="10"/>
  <c r="AC28" i="10"/>
  <c r="AC43" i="10"/>
  <c r="AC21" i="10"/>
  <c r="AC36" i="10"/>
  <c r="AC51" i="10"/>
  <c r="AC58" i="10"/>
  <c r="AC66" i="10"/>
  <c r="X66" i="10"/>
  <c r="V78" i="10"/>
  <c r="V65" i="10"/>
  <c r="X65" i="10"/>
  <c r="W65" i="10"/>
  <c r="X64" i="10"/>
  <c r="AA63" i="10"/>
  <c r="X63" i="10"/>
  <c r="X62" i="10"/>
  <c r="V62" i="10"/>
  <c r="P98" i="10"/>
  <c r="N98" i="10"/>
  <c r="L98" i="10"/>
  <c r="X61" i="10"/>
  <c r="F98" i="10"/>
  <c r="E98" i="10"/>
  <c r="D98" i="10"/>
  <c r="C98" i="10"/>
  <c r="P97" i="10"/>
  <c r="N97" i="10"/>
  <c r="L97" i="10"/>
  <c r="K97" i="10"/>
  <c r="X60" i="10"/>
  <c r="F97" i="10"/>
  <c r="E97" i="10"/>
  <c r="D97" i="10"/>
  <c r="C97" i="10"/>
  <c r="X59" i="10"/>
  <c r="AC59" i="10"/>
  <c r="AA57" i="10"/>
  <c r="U57" i="10"/>
  <c r="X57" i="10"/>
  <c r="X56" i="10"/>
  <c r="AC56" i="10"/>
  <c r="AB55" i="10"/>
  <c r="X55" i="10"/>
  <c r="P96" i="10"/>
  <c r="O96" i="10"/>
  <c r="N96" i="10"/>
  <c r="L96" i="10"/>
  <c r="J96" i="10"/>
  <c r="H96" i="10"/>
  <c r="G96" i="10"/>
  <c r="F96" i="10"/>
  <c r="E96" i="10"/>
  <c r="D96" i="10"/>
  <c r="C96" i="10"/>
  <c r="V53" i="10"/>
  <c r="X53" i="10"/>
  <c r="AA53" i="10"/>
  <c r="W50" i="10"/>
  <c r="X50" i="10"/>
  <c r="AA50" i="10"/>
  <c r="AC49" i="10"/>
  <c r="X49" i="10"/>
  <c r="W49" i="10"/>
  <c r="V48" i="10"/>
  <c r="X48" i="10"/>
  <c r="X47" i="10"/>
  <c r="P94" i="10"/>
  <c r="AB46" i="10"/>
  <c r="N94" i="10"/>
  <c r="L94" i="10"/>
  <c r="K94" i="10"/>
  <c r="X46" i="10"/>
  <c r="F94" i="10"/>
  <c r="E94" i="10"/>
  <c r="D94" i="10"/>
  <c r="C94" i="10"/>
  <c r="P93" i="10"/>
  <c r="N93" i="10"/>
  <c r="L93" i="10"/>
  <c r="V45" i="10"/>
  <c r="X45" i="10"/>
  <c r="W45" i="10"/>
  <c r="F93" i="10"/>
  <c r="E93" i="10"/>
  <c r="D93" i="10"/>
  <c r="C93" i="10"/>
  <c r="X44" i="10"/>
  <c r="AD44" i="10"/>
  <c r="X42" i="10"/>
  <c r="AD41" i="10"/>
  <c r="W41" i="10"/>
  <c r="AA41" i="10"/>
  <c r="X40" i="10"/>
  <c r="AA40" i="10"/>
  <c r="X39" i="10"/>
  <c r="P92" i="10"/>
  <c r="O92" i="10"/>
  <c r="N92" i="10"/>
  <c r="L92" i="10"/>
  <c r="K92" i="10"/>
  <c r="H92" i="10"/>
  <c r="G92" i="10"/>
  <c r="F92" i="10"/>
  <c r="D92" i="10"/>
  <c r="C92" i="10"/>
  <c r="X38" i="10"/>
  <c r="AB35" i="10"/>
  <c r="X35" i="10"/>
  <c r="X34" i="10"/>
  <c r="V34" i="10"/>
  <c r="AB33" i="10"/>
  <c r="X33" i="10"/>
  <c r="X32" i="10"/>
  <c r="V32" i="10"/>
  <c r="P90" i="10"/>
  <c r="O90" i="10"/>
  <c r="N90" i="10"/>
  <c r="L90" i="10"/>
  <c r="K90" i="10"/>
  <c r="J90" i="10"/>
  <c r="H90" i="10"/>
  <c r="G90" i="10"/>
  <c r="F90" i="10"/>
  <c r="D90" i="10"/>
  <c r="C90" i="10"/>
  <c r="P89" i="10"/>
  <c r="O89" i="10"/>
  <c r="N89" i="10"/>
  <c r="L89" i="10"/>
  <c r="K89" i="10"/>
  <c r="J89" i="10"/>
  <c r="H89" i="10"/>
  <c r="G89" i="10"/>
  <c r="F89" i="10"/>
  <c r="D89" i="10"/>
  <c r="C89" i="10"/>
  <c r="X29" i="10"/>
  <c r="AC29" i="10"/>
  <c r="V29" i="10"/>
  <c r="X27" i="10"/>
  <c r="AC27" i="10"/>
  <c r="U26" i="10"/>
  <c r="X26" i="10"/>
  <c r="AC26" i="10"/>
  <c r="X25" i="10"/>
  <c r="AA25" i="10"/>
  <c r="P88" i="10"/>
  <c r="N88" i="10"/>
  <c r="L88" i="10"/>
  <c r="K88" i="10"/>
  <c r="H88" i="10"/>
  <c r="W24" i="10"/>
  <c r="F88" i="10"/>
  <c r="D88" i="10"/>
  <c r="C88" i="10"/>
  <c r="X23" i="10"/>
  <c r="AB20" i="10"/>
  <c r="U20" i="10"/>
  <c r="W20" i="10"/>
  <c r="V19" i="10"/>
  <c r="X19" i="10"/>
  <c r="AC19" i="10"/>
  <c r="X17" i="10"/>
  <c r="W17" i="10"/>
  <c r="P86" i="10"/>
  <c r="N86" i="10"/>
  <c r="L86" i="10"/>
  <c r="J86" i="10"/>
  <c r="G86" i="10"/>
  <c r="F86" i="10"/>
  <c r="E86" i="10"/>
  <c r="D86" i="10"/>
  <c r="C86" i="10"/>
  <c r="P85" i="10"/>
  <c r="N85" i="10"/>
  <c r="L85" i="10"/>
  <c r="K85" i="10"/>
  <c r="J85" i="10"/>
  <c r="AD15" i="10"/>
  <c r="G85" i="10"/>
  <c r="F85" i="10"/>
  <c r="E85" i="10"/>
  <c r="D85" i="10"/>
  <c r="C85" i="10"/>
  <c r="U14" i="10"/>
  <c r="X14" i="10"/>
  <c r="W14" i="10"/>
  <c r="AA14" i="10"/>
  <c r="V12" i="10"/>
  <c r="X12" i="10"/>
  <c r="X11" i="10"/>
  <c r="V10" i="10"/>
  <c r="X10" i="10"/>
  <c r="AC10" i="10"/>
  <c r="P84" i="10"/>
  <c r="O84" i="10"/>
  <c r="N84" i="10"/>
  <c r="L84" i="10"/>
  <c r="K84" i="10"/>
  <c r="J84" i="10"/>
  <c r="H84" i="10"/>
  <c r="G84" i="10"/>
  <c r="F84" i="10"/>
  <c r="E84" i="10"/>
  <c r="D84" i="10"/>
  <c r="C84" i="10"/>
  <c r="W8" i="10"/>
  <c r="AD8" i="10"/>
  <c r="AA8" i="10"/>
  <c r="Z21" i="10" l="1"/>
  <c r="AL24" i="10" s="1"/>
  <c r="Z51" i="10"/>
  <c r="AP24" i="10" s="1"/>
  <c r="Z28" i="10"/>
  <c r="AN11" i="10" s="1"/>
  <c r="Z13" i="10"/>
  <c r="AL11" i="10" s="1"/>
  <c r="Z36" i="10"/>
  <c r="AN24" i="10" s="1"/>
  <c r="AF13" i="10"/>
  <c r="AM11" i="10" s="1"/>
  <c r="Z43" i="10"/>
  <c r="AP11" i="10" s="1"/>
  <c r="AF36" i="10"/>
  <c r="AO24" i="10" s="1"/>
  <c r="AF43" i="10"/>
  <c r="AQ11" i="10" s="1"/>
  <c r="Z66" i="10"/>
  <c r="AR24" i="10" s="1"/>
  <c r="AF28" i="10"/>
  <c r="AO11" i="10" s="1"/>
  <c r="AF66" i="10"/>
  <c r="AS24" i="10" s="1"/>
  <c r="AF58" i="10"/>
  <c r="AS11" i="10" s="1"/>
  <c r="AF51" i="10"/>
  <c r="AQ24" i="10" s="1"/>
  <c r="AF21" i="10"/>
  <c r="AM24" i="10" s="1"/>
  <c r="V94" i="10"/>
  <c r="V97" i="10"/>
  <c r="AD10" i="10"/>
  <c r="V27" i="10"/>
  <c r="AC30" i="10"/>
  <c r="AC31" i="10"/>
  <c r="AD35" i="10"/>
  <c r="AB42" i="10"/>
  <c r="W44" i="10"/>
  <c r="U84" i="10"/>
  <c r="AA11" i="10"/>
  <c r="V16" i="10"/>
  <c r="V25" i="10"/>
  <c r="W34" i="10"/>
  <c r="AC41" i="10"/>
  <c r="AB48" i="10"/>
  <c r="AB56" i="10"/>
  <c r="AB57" i="10"/>
  <c r="AC62" i="10"/>
  <c r="U64" i="10"/>
  <c r="V8" i="10"/>
  <c r="AB12" i="10"/>
  <c r="AC25" i="10"/>
  <c r="AA32" i="10"/>
  <c r="AC33" i="10"/>
  <c r="AC34" i="10"/>
  <c r="AA38" i="10"/>
  <c r="AC40" i="10"/>
  <c r="U41" i="10"/>
  <c r="V44" i="10"/>
  <c r="AC44" i="10"/>
  <c r="V49" i="10"/>
  <c r="V64" i="10"/>
  <c r="AC65" i="10"/>
  <c r="AB11" i="10"/>
  <c r="W26" i="10"/>
  <c r="X41" i="10"/>
  <c r="V42" i="10"/>
  <c r="AC47" i="10"/>
  <c r="W56" i="10"/>
  <c r="V23" i="10"/>
  <c r="AD25" i="10"/>
  <c r="U55" i="10"/>
  <c r="V57" i="10"/>
  <c r="AC64" i="10"/>
  <c r="H93" i="10"/>
  <c r="V14" i="10"/>
  <c r="Z14" i="10" s="1"/>
  <c r="AL18" i="10" s="1"/>
  <c r="AA19" i="10"/>
  <c r="AA26" i="10"/>
  <c r="AA29" i="10"/>
  <c r="AC35" i="10"/>
  <c r="AD39" i="10"/>
  <c r="AA42" i="10"/>
  <c r="AA44" i="10"/>
  <c r="AC50" i="10"/>
  <c r="AC54" i="10"/>
  <c r="V55" i="10"/>
  <c r="AB8" i="10"/>
  <c r="W10" i="10"/>
  <c r="U11" i="10"/>
  <c r="AC23" i="10"/>
  <c r="W25" i="10"/>
  <c r="AA31" i="10"/>
  <c r="U32" i="10"/>
  <c r="W40" i="10"/>
  <c r="AB44" i="10"/>
  <c r="AA48" i="10"/>
  <c r="V54" i="10"/>
  <c r="AA55" i="10"/>
  <c r="AA24" i="10"/>
  <c r="U40" i="10"/>
  <c r="AA47" i="10"/>
  <c r="AA97" i="10"/>
  <c r="AC32" i="10"/>
  <c r="U8" i="10"/>
  <c r="W12" i="10"/>
  <c r="AC14" i="10"/>
  <c r="AA20" i="10"/>
  <c r="AB23" i="10"/>
  <c r="AB27" i="10"/>
  <c r="AD30" i="10"/>
  <c r="W31" i="10"/>
  <c r="AB32" i="10"/>
  <c r="V33" i="10"/>
  <c r="V35" i="10"/>
  <c r="V40" i="10"/>
  <c r="U44" i="10"/>
  <c r="AA49" i="10"/>
  <c r="V50" i="10"/>
  <c r="U53" i="10"/>
  <c r="W54" i="10"/>
  <c r="AA62" i="10"/>
  <c r="U65" i="10"/>
  <c r="Z65" i="10" s="1"/>
  <c r="AR23" i="10" s="1"/>
  <c r="K93" i="10"/>
  <c r="V93" i="10" s="1"/>
  <c r="V17" i="10"/>
  <c r="AB29" i="10"/>
  <c r="AC42" i="10"/>
  <c r="AA45" i="10"/>
  <c r="W46" i="10"/>
  <c r="AB47" i="10"/>
  <c r="W59" i="10"/>
  <c r="AB63" i="10"/>
  <c r="AB64" i="10"/>
  <c r="AA65" i="10"/>
  <c r="K86" i="10"/>
  <c r="V86" i="10" s="1"/>
  <c r="H94" i="10"/>
  <c r="W23" i="10"/>
  <c r="W27" i="10"/>
  <c r="AD31" i="10"/>
  <c r="AA34" i="10"/>
  <c r="U56" i="10"/>
  <c r="O94" i="10"/>
  <c r="AB94" i="10" s="1"/>
  <c r="AD11" i="10"/>
  <c r="W15" i="10"/>
  <c r="AA9" i="10"/>
  <c r="V11" i="10"/>
  <c r="AA12" i="10"/>
  <c r="AC15" i="10"/>
  <c r="AA17" i="10"/>
  <c r="AB25" i="10"/>
  <c r="W35" i="10"/>
  <c r="AC38" i="10"/>
  <c r="U42" i="10"/>
  <c r="W42" i="10"/>
  <c r="AB50" i="10"/>
  <c r="AA96" i="10"/>
  <c r="U59" i="10"/>
  <c r="V60" i="10"/>
  <c r="AA60" i="10"/>
  <c r="W62" i="10"/>
  <c r="H98" i="10"/>
  <c r="X8" i="10"/>
  <c r="W9" i="10"/>
  <c r="X9" i="10"/>
  <c r="AC9" i="10"/>
  <c r="AB19" i="10"/>
  <c r="AA23" i="10"/>
  <c r="AD23" i="10"/>
  <c r="V26" i="10"/>
  <c r="AA27" i="10"/>
  <c r="AD27" i="10"/>
  <c r="U29" i="10"/>
  <c r="W29" i="10"/>
  <c r="AD33" i="10"/>
  <c r="U34" i="10"/>
  <c r="V41" i="10"/>
  <c r="AA93" i="10"/>
  <c r="AA46" i="10"/>
  <c r="W47" i="10"/>
  <c r="AB53" i="10"/>
  <c r="V56" i="10"/>
  <c r="AA59" i="10"/>
  <c r="V61" i="10"/>
  <c r="AA61" i="10"/>
  <c r="U63" i="10"/>
  <c r="W64" i="10"/>
  <c r="K98" i="10"/>
  <c r="V98" i="10" s="1"/>
  <c r="AA10" i="10"/>
  <c r="AC8" i="10"/>
  <c r="U10" i="10"/>
  <c r="W11" i="10"/>
  <c r="U17" i="10"/>
  <c r="V20" i="10"/>
  <c r="AB26" i="10"/>
  <c r="U33" i="10"/>
  <c r="W33" i="10"/>
  <c r="U38" i="10"/>
  <c r="AC39" i="10"/>
  <c r="V47" i="10"/>
  <c r="U48" i="10"/>
  <c r="V59" i="10"/>
  <c r="U62" i="10"/>
  <c r="V63" i="10"/>
  <c r="V84" i="10"/>
  <c r="U9" i="10"/>
  <c r="AB10" i="10"/>
  <c r="AC12" i="10"/>
  <c r="AD14" i="10"/>
  <c r="U15" i="10"/>
  <c r="V9" i="10"/>
  <c r="AD9" i="10"/>
  <c r="AC11" i="10"/>
  <c r="AD12" i="10"/>
  <c r="V15" i="10"/>
  <c r="AB17" i="10"/>
  <c r="U19" i="10"/>
  <c r="E88" i="10"/>
  <c r="V88" i="10" s="1"/>
  <c r="V24" i="10"/>
  <c r="U89" i="10"/>
  <c r="AA33" i="10"/>
  <c r="AB34" i="10"/>
  <c r="E92" i="10"/>
  <c r="V92" i="10" s="1"/>
  <c r="V39" i="10"/>
  <c r="AA84" i="10"/>
  <c r="H86" i="10"/>
  <c r="X16" i="10"/>
  <c r="AC17" i="10"/>
  <c r="G88" i="10"/>
  <c r="AC24" i="10"/>
  <c r="O88" i="10"/>
  <c r="AB24" i="10"/>
  <c r="U30" i="10"/>
  <c r="U90" i="10"/>
  <c r="W32" i="10"/>
  <c r="AA35" i="10"/>
  <c r="U35" i="10"/>
  <c r="W86" i="10"/>
  <c r="AC86" i="10"/>
  <c r="AC84" i="10"/>
  <c r="W84" i="10"/>
  <c r="AB84" i="10"/>
  <c r="W85" i="10"/>
  <c r="AC85" i="10"/>
  <c r="AB15" i="10"/>
  <c r="O85" i="10"/>
  <c r="AB85" i="10" s="1"/>
  <c r="U86" i="10"/>
  <c r="AC16" i="10"/>
  <c r="AD17" i="10"/>
  <c r="W19" i="10"/>
  <c r="W30" i="10"/>
  <c r="U12" i="10"/>
  <c r="O86" i="10"/>
  <c r="AB86" i="10" s="1"/>
  <c r="AB16" i="10"/>
  <c r="AA16" i="10"/>
  <c r="AB14" i="10"/>
  <c r="H85" i="10"/>
  <c r="X15" i="10"/>
  <c r="AA15" i="10"/>
  <c r="AD16" i="10"/>
  <c r="J88" i="10"/>
  <c r="U88" i="10" s="1"/>
  <c r="U24" i="10"/>
  <c r="E89" i="10"/>
  <c r="AB89" i="10" s="1"/>
  <c r="V30" i="10"/>
  <c r="AA30" i="10"/>
  <c r="U31" i="10"/>
  <c r="J92" i="10"/>
  <c r="U92" i="10" s="1"/>
  <c r="U39" i="10"/>
  <c r="U85" i="10"/>
  <c r="U16" i="10"/>
  <c r="AC20" i="10"/>
  <c r="U23" i="10"/>
  <c r="U25" i="10"/>
  <c r="U27" i="10"/>
  <c r="E90" i="10"/>
  <c r="AB90" i="10" s="1"/>
  <c r="V31" i="10"/>
  <c r="AB9" i="10"/>
  <c r="X20" i="10"/>
  <c r="AD20" i="10"/>
  <c r="W16" i="10"/>
  <c r="AD19" i="10"/>
  <c r="AA85" i="10"/>
  <c r="AA86" i="10"/>
  <c r="AA89" i="10"/>
  <c r="X30" i="10"/>
  <c r="AA90" i="10"/>
  <c r="X31" i="10"/>
  <c r="AD34" i="10"/>
  <c r="V38" i="10"/>
  <c r="AA92" i="10"/>
  <c r="AA39" i="10"/>
  <c r="AB40" i="10"/>
  <c r="U46" i="10"/>
  <c r="J94" i="10"/>
  <c r="U94" i="10" s="1"/>
  <c r="AB49" i="10"/>
  <c r="U54" i="10"/>
  <c r="AC55" i="10"/>
  <c r="W55" i="10"/>
  <c r="AB59" i="10"/>
  <c r="AC63" i="10"/>
  <c r="W63" i="10"/>
  <c r="AB65" i="10"/>
  <c r="AC89" i="10"/>
  <c r="W89" i="10"/>
  <c r="W90" i="10"/>
  <c r="AC90" i="10"/>
  <c r="W38" i="10"/>
  <c r="W92" i="10"/>
  <c r="AC92" i="10"/>
  <c r="AA56" i="10"/>
  <c r="AA98" i="10"/>
  <c r="AA64" i="10"/>
  <c r="AD24" i="10"/>
  <c r="AD26" i="10"/>
  <c r="AD29" i="10"/>
  <c r="AD32" i="10"/>
  <c r="U50" i="10"/>
  <c r="AC53" i="10"/>
  <c r="W53" i="10"/>
  <c r="AC61" i="10"/>
  <c r="G98" i="10"/>
  <c r="W61" i="10"/>
  <c r="AB61" i="10"/>
  <c r="O98" i="10"/>
  <c r="AB98" i="10" s="1"/>
  <c r="V85" i="10"/>
  <c r="AA88" i="10"/>
  <c r="X24" i="10"/>
  <c r="AB30" i="10"/>
  <c r="AB31" i="10"/>
  <c r="AB41" i="10"/>
  <c r="AC45" i="10"/>
  <c r="G93" i="10"/>
  <c r="AB45" i="10"/>
  <c r="O93" i="10"/>
  <c r="AB93" i="10" s="1"/>
  <c r="U49" i="10"/>
  <c r="W96" i="10"/>
  <c r="AC96" i="10"/>
  <c r="AB54" i="10"/>
  <c r="AC60" i="10"/>
  <c r="W60" i="10"/>
  <c r="G97" i="10"/>
  <c r="O97" i="10"/>
  <c r="AB97" i="10" s="1"/>
  <c r="AB60" i="10"/>
  <c r="U61" i="10"/>
  <c r="J98" i="10"/>
  <c r="U98" i="10" s="1"/>
  <c r="AB62" i="10"/>
  <c r="AB38" i="10"/>
  <c r="AA94" i="10"/>
  <c r="W39" i="10"/>
  <c r="U45" i="10"/>
  <c r="J93" i="10"/>
  <c r="U93" i="10" s="1"/>
  <c r="AC46" i="10"/>
  <c r="G94" i="10"/>
  <c r="U47" i="10"/>
  <c r="AC48" i="10"/>
  <c r="W48" i="10"/>
  <c r="U96" i="10"/>
  <c r="AC57" i="10"/>
  <c r="W57" i="10"/>
  <c r="U60" i="10"/>
  <c r="J97" i="10"/>
  <c r="U97" i="10" s="1"/>
  <c r="AB96" i="10"/>
  <c r="AD38" i="10"/>
  <c r="AD40" i="10"/>
  <c r="AD42" i="10"/>
  <c r="AD45" i="10"/>
  <c r="V46" i="10"/>
  <c r="AD46" i="10"/>
  <c r="AD48" i="10"/>
  <c r="AD53" i="10"/>
  <c r="AD55" i="10"/>
  <c r="AD57" i="10"/>
  <c r="AD60" i="10"/>
  <c r="AD61" i="10"/>
  <c r="AD63" i="10"/>
  <c r="AA54" i="10"/>
  <c r="K96" i="10"/>
  <c r="V96" i="10" s="1"/>
  <c r="H97" i="10"/>
  <c r="AB39" i="10"/>
  <c r="AD47" i="10"/>
  <c r="AD49" i="10"/>
  <c r="AD50" i="10"/>
  <c r="AD54" i="10"/>
  <c r="AD56" i="10"/>
  <c r="AD59" i="10"/>
  <c r="AD62" i="10"/>
  <c r="AD64" i="10"/>
  <c r="AD65" i="10"/>
  <c r="X54" i="10"/>
  <c r="AF41" i="10" l="1"/>
  <c r="AQ9" i="10" s="1"/>
  <c r="Z12" i="10"/>
  <c r="AL10" i="10" s="1"/>
  <c r="AF40" i="10"/>
  <c r="AQ8" i="10" s="1"/>
  <c r="AF35" i="10"/>
  <c r="AO23" i="10" s="1"/>
  <c r="AF25" i="10"/>
  <c r="AF23" i="10"/>
  <c r="AO19" i="10" s="1"/>
  <c r="AF33" i="10"/>
  <c r="AO20" i="10" s="1"/>
  <c r="AF48" i="10"/>
  <c r="AQ20" i="10" s="1"/>
  <c r="AF50" i="10"/>
  <c r="AQ23" i="10" s="1"/>
  <c r="AF39" i="10"/>
  <c r="AF27" i="10"/>
  <c r="AO10" i="10" s="1"/>
  <c r="AF29" i="10"/>
  <c r="AO18" i="10" s="1"/>
  <c r="AF38" i="10"/>
  <c r="AQ19" i="10" s="1"/>
  <c r="AF47" i="10"/>
  <c r="AQ21" i="10" s="1"/>
  <c r="AF26" i="10"/>
  <c r="AO9" i="10" s="1"/>
  <c r="AF57" i="10"/>
  <c r="AS10" i="10" s="1"/>
  <c r="AF46" i="10"/>
  <c r="AF31" i="10"/>
  <c r="AF45" i="10"/>
  <c r="AF24" i="10"/>
  <c r="AF32" i="10"/>
  <c r="AO21" i="10" s="1"/>
  <c r="AF30" i="10"/>
  <c r="AF44" i="10"/>
  <c r="AQ18" i="10" s="1"/>
  <c r="AF42" i="10"/>
  <c r="AQ10" i="10" s="1"/>
  <c r="AF53" i="10"/>
  <c r="AS19" i="10" s="1"/>
  <c r="AF34" i="10"/>
  <c r="AO22" i="10" s="1"/>
  <c r="AF63" i="10"/>
  <c r="AS20" i="10" s="1"/>
  <c r="AF49" i="10"/>
  <c r="AQ22" i="10" s="1"/>
  <c r="AF61" i="10"/>
  <c r="AF62" i="10"/>
  <c r="AS21" i="10" s="1"/>
  <c r="AF64" i="10"/>
  <c r="AS22" i="10" s="1"/>
  <c r="AF60" i="10"/>
  <c r="AF54" i="10"/>
  <c r="AF59" i="10"/>
  <c r="AS18" i="10" s="1"/>
  <c r="AF55" i="10"/>
  <c r="AS8" i="10" s="1"/>
  <c r="AF56" i="10"/>
  <c r="AS9" i="10" s="1"/>
  <c r="AF65" i="10"/>
  <c r="AS23" i="10" s="1"/>
  <c r="Z32" i="10"/>
  <c r="AN21" i="10" s="1"/>
  <c r="Z55" i="10"/>
  <c r="AR8" i="10" s="1"/>
  <c r="Z62" i="10"/>
  <c r="AR21" i="10" s="1"/>
  <c r="Z64" i="10"/>
  <c r="AR22" i="10" s="1"/>
  <c r="Z50" i="10"/>
  <c r="AP23" i="10" s="1"/>
  <c r="Z42" i="10"/>
  <c r="AP10" i="10" s="1"/>
  <c r="Z40" i="10"/>
  <c r="AP8" i="10" s="1"/>
  <c r="Z26" i="10"/>
  <c r="AN9" i="10" s="1"/>
  <c r="Z41" i="10"/>
  <c r="AP9" i="10" s="1"/>
  <c r="Z57" i="10"/>
  <c r="AR10" i="10" s="1"/>
  <c r="AF96" i="10"/>
  <c r="AS17" i="10" s="1"/>
  <c r="Z59" i="10"/>
  <c r="AR18" i="10" s="1"/>
  <c r="Z53" i="10"/>
  <c r="AR19" i="10" s="1"/>
  <c r="Z49" i="10"/>
  <c r="AP22" i="10" s="1"/>
  <c r="Z44" i="10"/>
  <c r="AP18" i="10" s="1"/>
  <c r="Z48" i="10"/>
  <c r="AP20" i="10" s="1"/>
  <c r="Z25" i="10"/>
  <c r="AN8" i="10" s="1"/>
  <c r="V89" i="10"/>
  <c r="Z89" i="10" s="1"/>
  <c r="AN15" i="10" s="1"/>
  <c r="AB88" i="10"/>
  <c r="Z23" i="10"/>
  <c r="AN19" i="10" s="1"/>
  <c r="Z34" i="10"/>
  <c r="AN22" i="10" s="1"/>
  <c r="AF8" i="10"/>
  <c r="AM19" i="10" s="1"/>
  <c r="Z20" i="10"/>
  <c r="AL23" i="10" s="1"/>
  <c r="AF14" i="10"/>
  <c r="AM18" i="10" s="1"/>
  <c r="Z10" i="10"/>
  <c r="AL8" i="10" s="1"/>
  <c r="AF11" i="10"/>
  <c r="AM9" i="10" s="1"/>
  <c r="Z11" i="10"/>
  <c r="AL9" i="10" s="1"/>
  <c r="AF10" i="10"/>
  <c r="AM8" i="10" s="1"/>
  <c r="AF12" i="10"/>
  <c r="AM10" i="10" s="1"/>
  <c r="Z63" i="10"/>
  <c r="AR20" i="10" s="1"/>
  <c r="Z27" i="10"/>
  <c r="AN10" i="10" s="1"/>
  <c r="Z29" i="10"/>
  <c r="AN18" i="10" s="1"/>
  <c r="AO8" i="10"/>
  <c r="AO13" i="10"/>
  <c r="Z17" i="10"/>
  <c r="AL21" i="10" s="1"/>
  <c r="AB92" i="10"/>
  <c r="AF92" i="10" s="1"/>
  <c r="AQ17" i="10" s="1"/>
  <c r="Z47" i="10"/>
  <c r="AP21" i="10" s="1"/>
  <c r="AF19" i="10"/>
  <c r="AM22" i="10" s="1"/>
  <c r="Z35" i="10"/>
  <c r="AN23" i="10" s="1"/>
  <c r="AM14" i="10"/>
  <c r="Z33" i="10"/>
  <c r="AN20" i="10" s="1"/>
  <c r="Z84" i="10"/>
  <c r="AL17" i="10" s="1"/>
  <c r="AF17" i="10"/>
  <c r="AM21" i="10" s="1"/>
  <c r="AF20" i="10"/>
  <c r="AM23" i="10" s="1"/>
  <c r="AF90" i="10"/>
  <c r="AO16" i="10" s="1"/>
  <c r="AO14" i="10"/>
  <c r="Z8" i="10"/>
  <c r="AL19" i="10" s="1"/>
  <c r="Z56" i="10"/>
  <c r="AR9" i="10" s="1"/>
  <c r="Z38" i="10"/>
  <c r="AP19" i="10" s="1"/>
  <c r="Z46" i="10"/>
  <c r="AP13" i="10"/>
  <c r="Z24" i="10"/>
  <c r="AN14" i="10"/>
  <c r="AF86" i="10"/>
  <c r="AM16" i="10" s="1"/>
  <c r="Z86" i="10"/>
  <c r="AL16" i="10" s="1"/>
  <c r="Z31" i="10"/>
  <c r="AN13" i="10"/>
  <c r="Z96" i="10"/>
  <c r="AR17" i="10" s="1"/>
  <c r="V90" i="10"/>
  <c r="AF84" i="10"/>
  <c r="AM17" i="10" s="1"/>
  <c r="AL14" i="10"/>
  <c r="Z9" i="10"/>
  <c r="Z45" i="10"/>
  <c r="AP12" i="10"/>
  <c r="AO12" i="10"/>
  <c r="Z19" i="10"/>
  <c r="AL22" i="10" s="1"/>
  <c r="Z61" i="10"/>
  <c r="AR13" i="10"/>
  <c r="AF15" i="10"/>
  <c r="AM12" i="10"/>
  <c r="AQ12" i="10"/>
  <c r="W98" i="10"/>
  <c r="Z98" i="10" s="1"/>
  <c r="AR16" i="10" s="1"/>
  <c r="AC98" i="10"/>
  <c r="AF98" i="10" s="1"/>
  <c r="AS16" i="10" s="1"/>
  <c r="Z54" i="10"/>
  <c r="AR14" i="10"/>
  <c r="AQ14" i="10"/>
  <c r="AS14" i="10"/>
  <c r="AS12" i="10"/>
  <c r="W93" i="10"/>
  <c r="Z93" i="10" s="1"/>
  <c r="AP15" i="10" s="1"/>
  <c r="AC93" i="10"/>
  <c r="AF93" i="10" s="1"/>
  <c r="AQ15" i="10" s="1"/>
  <c r="AF89" i="10"/>
  <c r="AO15" i="10" s="1"/>
  <c r="AF85" i="10"/>
  <c r="AM15" i="10" s="1"/>
  <c r="Z85" i="10"/>
  <c r="AL15" i="10" s="1"/>
  <c r="W88" i="10"/>
  <c r="Z88" i="10" s="1"/>
  <c r="AN17" i="10" s="1"/>
  <c r="AC88" i="10"/>
  <c r="Z39" i="10"/>
  <c r="AP14" i="10"/>
  <c r="Z15" i="10"/>
  <c r="AL12" i="10"/>
  <c r="Z60" i="10"/>
  <c r="AR12" i="10"/>
  <c r="W97" i="10"/>
  <c r="AC97" i="10"/>
  <c r="Z92" i="10"/>
  <c r="AP17" i="10" s="1"/>
  <c r="AS13" i="10"/>
  <c r="AC94" i="10"/>
  <c r="AF94" i="10" s="1"/>
  <c r="AQ16" i="10" s="1"/>
  <c r="W94" i="10"/>
  <c r="Z94" i="10" s="1"/>
  <c r="AP16" i="10" s="1"/>
  <c r="AL13" i="10"/>
  <c r="Z16" i="10"/>
  <c r="AQ13" i="10"/>
  <c r="AF16" i="10"/>
  <c r="AM13" i="10"/>
  <c r="Z30" i="10"/>
  <c r="AN12" i="10"/>
  <c r="AF9" i="10"/>
  <c r="AF88" i="10" l="1"/>
  <c r="AO17" i="10" s="1"/>
  <c r="AF97" i="10"/>
  <c r="AS15" i="10" s="1"/>
  <c r="Z97" i="10"/>
  <c r="AR15" i="10" s="1"/>
  <c r="Z90" i="10"/>
  <c r="AN16" i="10" s="1"/>
</calcChain>
</file>

<file path=xl/sharedStrings.xml><?xml version="1.0" encoding="utf-8"?>
<sst xmlns="http://schemas.openxmlformats.org/spreadsheetml/2006/main" count="637" uniqueCount="122">
  <si>
    <t>Black coal</t>
  </si>
  <si>
    <t>Black coal with CCS</t>
  </si>
  <si>
    <t>Brown coal</t>
  </si>
  <si>
    <t>Gas combined cycle</t>
  </si>
  <si>
    <t>Gas with CCS</t>
  </si>
  <si>
    <t>Gas reciprocating</t>
  </si>
  <si>
    <t>Hydrogen reciprocating</t>
  </si>
  <si>
    <t>Biomass (small scale)</t>
  </si>
  <si>
    <t>Biomass with CCS (large scale)</t>
  </si>
  <si>
    <t>Large scale solar PV</t>
  </si>
  <si>
    <t>Rooftop solar panels</t>
  </si>
  <si>
    <t>Wind</t>
  </si>
  <si>
    <t>Wave</t>
  </si>
  <si>
    <t>Nuclear (SMR)</t>
  </si>
  <si>
    <t>Fuel cell</t>
  </si>
  <si>
    <t>$/kW</t>
  </si>
  <si>
    <t>Battery storage (2 hrs)</t>
  </si>
  <si>
    <t>Battery storage (4 hrs)</t>
  </si>
  <si>
    <t>Battery storage (8 hrs)</t>
  </si>
  <si>
    <t>Total</t>
  </si>
  <si>
    <t>Battery</t>
  </si>
  <si>
    <t>$/kWh</t>
  </si>
  <si>
    <t>6hrs</t>
  </si>
  <si>
    <t>8hrs</t>
  </si>
  <si>
    <t>12hrs</t>
  </si>
  <si>
    <t>24hrs</t>
  </si>
  <si>
    <t>48hrs</t>
  </si>
  <si>
    <t>Gas open cycle (small)</t>
  </si>
  <si>
    <t>Gas open cycle (large)</t>
  </si>
  <si>
    <t>Battery storage (1 hr)</t>
  </si>
  <si>
    <t>BOP</t>
  </si>
  <si>
    <t>Apx Table B.4 One and two hour battery cost data by storage duration, component and total costs</t>
  </si>
  <si>
    <t>Apx Table B.5 Four and eight hour battery cost data by storage duration, component and total costs</t>
  </si>
  <si>
    <t>48hrs Tas</t>
  </si>
  <si>
    <t>Battery (1hr)</t>
  </si>
  <si>
    <t>-</t>
  </si>
  <si>
    <t>Battery (2hrs)</t>
  </si>
  <si>
    <t>Battery (4hrs)</t>
  </si>
  <si>
    <t>Battery (8hrs)</t>
  </si>
  <si>
    <t>PHES (12hrs)</t>
  </si>
  <si>
    <t>PHES (24hrs)</t>
  </si>
  <si>
    <t>PHES (48hrs)</t>
  </si>
  <si>
    <t>PHES (48hrs) Tasmania</t>
  </si>
  <si>
    <t>Discount rate</t>
  </si>
  <si>
    <t>Constant</t>
  </si>
  <si>
    <t>Low assumption</t>
  </si>
  <si>
    <t>High assumption</t>
  </si>
  <si>
    <t>Low</t>
  </si>
  <si>
    <t>High</t>
  </si>
  <si>
    <t>Economic life</t>
  </si>
  <si>
    <t>Construction time</t>
  </si>
  <si>
    <t>Efficiency</t>
  </si>
  <si>
    <t>O&amp;M fixed</t>
  </si>
  <si>
    <t>O&amp;M variable</t>
  </si>
  <si>
    <r>
      <t>CO</t>
    </r>
    <r>
      <rPr>
        <vertAlign val="subscript"/>
        <sz val="6"/>
        <color rgb="FF000000"/>
        <rFont val="Calibri"/>
        <family val="2"/>
        <scheme val="minor"/>
      </rPr>
      <t>2</t>
    </r>
    <r>
      <rPr>
        <sz val="6"/>
        <color rgb="FF000000"/>
        <rFont val="Calibri"/>
        <family val="2"/>
        <scheme val="minor"/>
      </rPr>
      <t xml:space="preserve"> storage</t>
    </r>
  </si>
  <si>
    <t>Capital</t>
  </si>
  <si>
    <t>Fuel</t>
  </si>
  <si>
    <t>Capacity factor</t>
  </si>
  <si>
    <t>O&amp;M</t>
  </si>
  <si>
    <t>CO2 storage</t>
  </si>
  <si>
    <t>Years</t>
  </si>
  <si>
    <t>$/MWh</t>
  </si>
  <si>
    <t>$/GJ</t>
  </si>
  <si>
    <t>Category</t>
  </si>
  <si>
    <t>Assumption</t>
  </si>
  <si>
    <t>Technology</t>
  </si>
  <si>
    <t>Peaking 20% load</t>
  </si>
  <si>
    <t>Gas</t>
  </si>
  <si>
    <t>Variable</t>
  </si>
  <si>
    <t>Standalone</t>
  </si>
  <si>
    <t>Solar photovoltaic</t>
  </si>
  <si>
    <t>Alkaline</t>
  </si>
  <si>
    <t>PEM</t>
  </si>
  <si>
    <t>Variable with storage and new transmission</t>
  </si>
  <si>
    <t>Wind &amp; solar PV combined</t>
  </si>
  <si>
    <t>60% VRE share</t>
  </si>
  <si>
    <t>70% VRE share</t>
  </si>
  <si>
    <t>80% VRE share</t>
  </si>
  <si>
    <t>90% VRE share</t>
  </si>
  <si>
    <t>Aurecon 2019-20</t>
  </si>
  <si>
    <t>Aurecon 2020-21</t>
  </si>
  <si>
    <t>GenCost 2019-20</t>
  </si>
  <si>
    <t>Climate policy risk premium (5%)</t>
  </si>
  <si>
    <t>Apx Table B.1 Current and projected generation technology capital costs under the Current policies scenario</t>
  </si>
  <si>
    <t>Apx Table B.2 Current and projected generation technology capital costs under the Global NZE by 2050 scenario</t>
  </si>
  <si>
    <t>Apx Table B.3 Current and projected generation technology capital costs under the Global NZE post 2050 scenario</t>
  </si>
  <si>
    <t>Current policies</t>
  </si>
  <si>
    <t>Global NZE post 2050</t>
  </si>
  <si>
    <t>Global NZE by 2050</t>
  </si>
  <si>
    <t>Aurecon 2021-22</t>
  </si>
  <si>
    <t>PHES (8hrs)</t>
  </si>
  <si>
    <t>Note: To convert battery costs to $/kW, multiply by the storage duration.</t>
  </si>
  <si>
    <t>24hrs Tas</t>
  </si>
  <si>
    <t>AEMO ISP Dec 2021</t>
  </si>
  <si>
    <t>PHES (24hrs) Tasmania</t>
  </si>
  <si>
    <t>Wind onshore</t>
  </si>
  <si>
    <r>
      <t>CO</t>
    </r>
    <r>
      <rPr>
        <vertAlign val="subscript"/>
        <sz val="9"/>
        <color rgb="FF000000"/>
        <rFont val="Calibri"/>
        <family val="2"/>
        <scheme val="minor"/>
      </rPr>
      <t>2</t>
    </r>
    <r>
      <rPr>
        <sz val="9"/>
        <color rgb="FF000000"/>
        <rFont val="Calibri"/>
        <family val="2"/>
        <scheme val="minor"/>
      </rPr>
      <t xml:space="preserve"> storage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</si>
  <si>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reciprocating</t>
    </r>
  </si>
  <si>
    <t>Aurecon 2022-23</t>
  </si>
  <si>
    <t>Offshore wind fixed</t>
  </si>
  <si>
    <t>Offshore wind floating</t>
  </si>
  <si>
    <t>Tidal /ocean current</t>
  </si>
  <si>
    <t>AEMO ISP Jun 2022/CSIRO</t>
  </si>
  <si>
    <t>A-CAES (12hrs)</t>
  </si>
  <si>
    <t>CST (15hrs)</t>
  </si>
  <si>
    <t>Wind offshore (fixed)</t>
  </si>
  <si>
    <t>Apx Table B.6 Twelve and twenty four hour battery cost data by storage duration, component and total costs (multiply by duration to convert to $/kW)</t>
  </si>
  <si>
    <t>Battery storage (12 hrs)</t>
  </si>
  <si>
    <t>Battery storage (24 hrs)</t>
  </si>
  <si>
    <t>Apx Table B.7 Pumped hydro storage cost data by duration, all scenarios, total cost basis</t>
  </si>
  <si>
    <t>Apx Table B.8 Storage cost data by source, total cost basis</t>
  </si>
  <si>
    <t>Apx Table B.9 Data assumptions for LCOE calculations</t>
  </si>
  <si>
    <t>Apx Table B.10 Electricity generation technology LCOE projections data, 2023-24 $/MWh</t>
  </si>
  <si>
    <t>Apx Table B.11 Hydrogen electrolyser cost projections by scenario and technology, $/kW</t>
  </si>
  <si>
    <t>Aurecon 2023-24</t>
  </si>
  <si>
    <t>Fitchner Engineering 2023</t>
  </si>
  <si>
    <t>Battery (24hrs)</t>
  </si>
  <si>
    <t>Battery (48hrs)</t>
  </si>
  <si>
    <t>A-CAES (24hrs)</t>
  </si>
  <si>
    <t>Flexible load, high emission</t>
  </si>
  <si>
    <t>Flexible load, low emission</t>
  </si>
  <si>
    <t>Solar thermal (14hrs)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</si>
</sst>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"/>
      <color rgb="FFFFFFFF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FFFFFF"/>
      <name val="Calibri"/>
      <family val="2"/>
      <scheme val="minor"/>
    </font>
    <font>
      <sz val="6"/>
      <color rgb="FF000000"/>
      <name val="Calibri"/>
      <family val="2"/>
      <scheme val="minor"/>
    </font>
    <font>
      <vertAlign val="subscript"/>
      <sz val="6"/>
      <color rgb="FF000000"/>
      <name val="Calibri"/>
      <family val="2"/>
      <scheme val="minor"/>
    </font>
    <font>
      <b/>
      <sz val="6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DEDE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" fontId="0" fillId="0" borderId="0" xfId="0" applyNumberFormat="1"/>
    <xf numFmtId="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/>
    </xf>
    <xf numFmtId="0" fontId="0" fillId="3" borderId="0" xfId="0" applyFill="1"/>
    <xf numFmtId="0" fontId="2" fillId="2" borderId="0" xfId="0" applyFont="1" applyFill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19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0" fontId="19" fillId="3" borderId="0" xfId="0" applyFont="1" applyFill="1" applyAlignment="1">
      <alignment vertical="top"/>
    </xf>
    <xf numFmtId="0" fontId="16" fillId="3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3" borderId="0" xfId="0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top"/>
    </xf>
    <xf numFmtId="0" fontId="11" fillId="2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9" fillId="0" borderId="0" xfId="0" applyNumberFormat="1" applyFont="1"/>
    <xf numFmtId="9" fontId="19" fillId="0" borderId="0" xfId="1" applyFont="1"/>
    <xf numFmtId="1" fontId="19" fillId="0" borderId="0" xfId="0" applyNumberFormat="1" applyFont="1"/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16" fillId="0" borderId="1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leSharing\EnergyEconomics-IEESMG\GenCost%202021-22\files%20for%20final\Projection_Comparison_21_22.xlsx" TargetMode="External"/><Relationship Id="rId1" Type="http://schemas.openxmlformats.org/officeDocument/2006/relationships/externalLinkPath" Target="/FileSharing/EnergyEconomics-IEESMG/GenCost%202021-22/files%20for%20final/Projection_Comparison_21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ion"/>
      <sheetName val="Rooftop PV"/>
      <sheetName val="Table data (2)"/>
      <sheetName val="Table data"/>
      <sheetName val="ChartData (4)"/>
      <sheetName val="ChartData (3)"/>
      <sheetName val="ChartData (2)"/>
      <sheetName val="ChartData"/>
      <sheetName val="LCOE"/>
      <sheetName val="Fuel&amp;Carbon"/>
      <sheetName val="Second round costs"/>
      <sheetName val="GenCost Sustain"/>
      <sheetName val="Chart12"/>
      <sheetName val="Chart13"/>
      <sheetName val="Chart14"/>
      <sheetName val="Chart15"/>
      <sheetName val="Chart16"/>
      <sheetName val="PHES"/>
      <sheetName val="F H2"/>
      <sheetName val="Chart18"/>
      <sheetName val="H2"/>
      <sheetName val="Recip"/>
      <sheetName val="Cent-unsmooth"/>
      <sheetName val="Central scenario"/>
      <sheetName val="Dtech-unsmooth"/>
      <sheetName val="Diverse tech"/>
      <sheetName val="Main Comparison"/>
      <sheetName val="HVRE-unsmooth"/>
      <sheetName val="High VRE"/>
      <sheetName val="OthertechCurrPol"/>
      <sheetName val="Othertechpost2050"/>
      <sheetName val="Othertechby2050"/>
      <sheetName val="Chart22"/>
      <sheetName val="comparison table"/>
      <sheetName val="Cent2020-21"/>
      <sheetName val="Dtech2020-21"/>
      <sheetName val="HVRE2020-21"/>
      <sheetName val="GenCost NewPol"/>
      <sheetName val="2017Update 2 degree v 4 degree"/>
      <sheetName val="2017 update 2degs CSP"/>
    </sheetNames>
    <sheetDataSet>
      <sheetData sheetId="0"/>
      <sheetData sheetId="1"/>
      <sheetData sheetId="2">
        <row r="6">
          <cell r="A6" t="str">
            <v>Gas with CCS</v>
          </cell>
        </row>
        <row r="7">
          <cell r="A7" t="str">
            <v>Gas combined cycle</v>
          </cell>
        </row>
        <row r="8">
          <cell r="A8" t="str">
            <v>Gas open cycle (small)</v>
          </cell>
        </row>
        <row r="9">
          <cell r="A9" t="str">
            <v>Gas open cycle (large)</v>
          </cell>
        </row>
        <row r="10">
          <cell r="A10" t="str">
            <v>Gas reciprocating</v>
          </cell>
        </row>
        <row r="11">
          <cell r="A11" t="str">
            <v>Hydrogen reciprocating</v>
          </cell>
        </row>
        <row r="12">
          <cell r="A12" t="str">
            <v>Black coal with CCS</v>
          </cell>
        </row>
        <row r="13">
          <cell r="A13" t="str">
            <v>Black coal</v>
          </cell>
        </row>
        <row r="14">
          <cell r="A14" t="str">
            <v>Brown coal</v>
          </cell>
        </row>
        <row r="15">
          <cell r="A15" t="str">
            <v>Biomass (small scale)</v>
          </cell>
        </row>
        <row r="16">
          <cell r="A16" t="str">
            <v>Large scale solar PV</v>
          </cell>
        </row>
        <row r="18">
          <cell r="A18" t="str">
            <v>Wind onshore</v>
          </cell>
        </row>
        <row r="19">
          <cell r="A19" t="str">
            <v>Wind offshore</v>
          </cell>
        </row>
        <row r="20">
          <cell r="A20">
            <v>2030</v>
          </cell>
        </row>
        <row r="21">
          <cell r="A21" t="str">
            <v>Gas with CCS</v>
          </cell>
        </row>
        <row r="22">
          <cell r="A22" t="str">
            <v>Gas combined cycle</v>
          </cell>
        </row>
        <row r="23">
          <cell r="A23" t="str">
            <v>Gas open cycle (small)</v>
          </cell>
        </row>
        <row r="24">
          <cell r="A24" t="str">
            <v>Gas open cycle (large)</v>
          </cell>
        </row>
        <row r="25">
          <cell r="A25" t="str">
            <v>Gas reciprocating</v>
          </cell>
        </row>
        <row r="26">
          <cell r="A26" t="str">
            <v>Hydrogen reciprocating</v>
          </cell>
        </row>
        <row r="27">
          <cell r="A27" t="str">
            <v>Black coal with CCS</v>
          </cell>
        </row>
        <row r="28">
          <cell r="A28" t="str">
            <v>Black coal</v>
          </cell>
        </row>
        <row r="29">
          <cell r="A29" t="str">
            <v>Brown coal</v>
          </cell>
        </row>
        <row r="30">
          <cell r="A30" t="str">
            <v>Biomass (small scale)</v>
          </cell>
        </row>
        <row r="31">
          <cell r="A31" t="str">
            <v>Nuclear (SMR)</v>
          </cell>
        </row>
        <row r="32">
          <cell r="A32" t="str">
            <v>Large scale solar PV</v>
          </cell>
        </row>
        <row r="34">
          <cell r="A34" t="str">
            <v>Wind onshore</v>
          </cell>
        </row>
        <row r="35">
          <cell r="A35" t="str">
            <v>Wind offshore</v>
          </cell>
        </row>
        <row r="36">
          <cell r="A36">
            <v>2040</v>
          </cell>
        </row>
        <row r="37">
          <cell r="A37" t="str">
            <v>Gas with CCS</v>
          </cell>
        </row>
        <row r="38">
          <cell r="A38" t="str">
            <v>Gas combined cycle</v>
          </cell>
        </row>
        <row r="39">
          <cell r="A39" t="str">
            <v>Gas open cycle (small)</v>
          </cell>
        </row>
        <row r="40">
          <cell r="A40" t="str">
            <v>Gas open cycle (large)</v>
          </cell>
        </row>
        <row r="41">
          <cell r="A41" t="str">
            <v>Gas reciprocating</v>
          </cell>
        </row>
        <row r="42">
          <cell r="A42" t="str">
            <v>Hydrogen reciprocating</v>
          </cell>
        </row>
        <row r="43">
          <cell r="A43" t="str">
            <v>Black coal with CCS</v>
          </cell>
        </row>
        <row r="44">
          <cell r="A44" t="str">
            <v>Black coal</v>
          </cell>
        </row>
        <row r="45">
          <cell r="A45" t="str">
            <v>Brown coal</v>
          </cell>
        </row>
        <row r="46">
          <cell r="A46" t="str">
            <v>Biomass (small scale)</v>
          </cell>
        </row>
        <row r="47">
          <cell r="A47" t="str">
            <v>Nuclear (SMR)</v>
          </cell>
        </row>
        <row r="48">
          <cell r="A48" t="str">
            <v>Large scale solar PV</v>
          </cell>
        </row>
        <row r="50">
          <cell r="A50" t="str">
            <v>Wind onshore</v>
          </cell>
        </row>
        <row r="51">
          <cell r="A51" t="str">
            <v>Wind offshore</v>
          </cell>
        </row>
        <row r="52">
          <cell r="A52">
            <v>2050</v>
          </cell>
        </row>
        <row r="53">
          <cell r="A53" t="str">
            <v>Gas with CCS</v>
          </cell>
        </row>
        <row r="54">
          <cell r="A54" t="str">
            <v>Gas combined cycle</v>
          </cell>
        </row>
        <row r="55">
          <cell r="A55" t="str">
            <v>Gas open cycle (small)</v>
          </cell>
        </row>
        <row r="56">
          <cell r="A56" t="str">
            <v>Gas open cycle (large)</v>
          </cell>
        </row>
        <row r="57">
          <cell r="A57" t="str">
            <v>Gas reciprocating</v>
          </cell>
        </row>
        <row r="58">
          <cell r="A58" t="str">
            <v>Hydrogen reciprocating</v>
          </cell>
        </row>
        <row r="59">
          <cell r="A59" t="str">
            <v>Black coal with CCS</v>
          </cell>
        </row>
        <row r="60">
          <cell r="A60" t="str">
            <v>Black coal</v>
          </cell>
        </row>
        <row r="61">
          <cell r="A61" t="str">
            <v>Brown coal</v>
          </cell>
        </row>
        <row r="62">
          <cell r="A62" t="str">
            <v>Biomass (small scale)</v>
          </cell>
        </row>
        <row r="63">
          <cell r="A63" t="str">
            <v>Nuclear (SMR)</v>
          </cell>
        </row>
        <row r="64">
          <cell r="A64" t="str">
            <v>Large scale solar PV</v>
          </cell>
        </row>
        <row r="66">
          <cell r="A66" t="str">
            <v>Wind onshore</v>
          </cell>
        </row>
        <row r="67">
          <cell r="A67" t="str">
            <v>Wind offshore</v>
          </cell>
        </row>
      </sheetData>
      <sheetData sheetId="3"/>
      <sheetData sheetId="4">
        <row r="50">
          <cell r="E50">
            <v>52.69605976575189</v>
          </cell>
        </row>
      </sheetData>
      <sheetData sheetId="5"/>
      <sheetData sheetId="6">
        <row r="49">
          <cell r="E49">
            <v>39.776537946781438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>
            <v>2520.390057072686</v>
          </cell>
        </row>
      </sheetData>
      <sheetData sheetId="18"/>
      <sheetData sheetId="19"/>
      <sheetData sheetId="20">
        <row r="8">
          <cell r="BA8">
            <v>1650</v>
          </cell>
        </row>
      </sheetData>
      <sheetData sheetId="21"/>
      <sheetData sheetId="22">
        <row r="4">
          <cell r="AR4">
            <v>872.83568904593642</v>
          </cell>
        </row>
      </sheetData>
      <sheetData sheetId="23">
        <row r="6">
          <cell r="E6">
            <v>4488</v>
          </cell>
        </row>
      </sheetData>
      <sheetData sheetId="24">
        <row r="4">
          <cell r="AR4">
            <v>872.83568904593642</v>
          </cell>
        </row>
      </sheetData>
      <sheetData sheetId="25">
        <row r="6">
          <cell r="E6">
            <v>4488</v>
          </cell>
        </row>
      </sheetData>
      <sheetData sheetId="26">
        <row r="62">
          <cell r="AM62">
            <v>6703.6369665204802</v>
          </cell>
        </row>
      </sheetData>
      <sheetData sheetId="27">
        <row r="4">
          <cell r="AR4">
            <v>872.83568904593642</v>
          </cell>
        </row>
      </sheetData>
      <sheetData sheetId="28">
        <row r="6">
          <cell r="E6">
            <v>4488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1568-1D42-42A9-AAC0-ED26E064CFE2}">
  <dimension ref="B2:W38"/>
  <sheetViews>
    <sheetView tabSelected="1" workbookViewId="0">
      <selection activeCell="P5" sqref="P5"/>
    </sheetView>
  </sheetViews>
  <sheetFormatPr defaultRowHeight="15" x14ac:dyDescent="0.25"/>
  <sheetData>
    <row r="2" spans="2:23" x14ac:dyDescent="0.25">
      <c r="B2" t="s">
        <v>83</v>
      </c>
    </row>
    <row r="4" spans="2:23" ht="36" x14ac:dyDescent="0.25">
      <c r="B4" s="8"/>
      <c r="C4" s="31" t="s">
        <v>0</v>
      </c>
      <c r="D4" s="31" t="s">
        <v>1</v>
      </c>
      <c r="E4" s="31" t="s">
        <v>2</v>
      </c>
      <c r="F4" s="31" t="s">
        <v>3</v>
      </c>
      <c r="G4" s="31" t="s">
        <v>27</v>
      </c>
      <c r="H4" s="31" t="s">
        <v>28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121</v>
      </c>
      <c r="Q4" s="31" t="s">
        <v>11</v>
      </c>
      <c r="R4" s="31" t="s">
        <v>99</v>
      </c>
      <c r="S4" s="31" t="s">
        <v>100</v>
      </c>
      <c r="T4" s="31" t="s">
        <v>12</v>
      </c>
      <c r="U4" s="31" t="s">
        <v>13</v>
      </c>
      <c r="V4" s="31" t="s">
        <v>101</v>
      </c>
      <c r="W4" s="31" t="s">
        <v>14</v>
      </c>
    </row>
    <row r="5" spans="2:23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</row>
    <row r="6" spans="2:23" x14ac:dyDescent="0.25">
      <c r="B6" s="22">
        <v>2023</v>
      </c>
      <c r="C6" s="1">
        <v>5722</v>
      </c>
      <c r="D6" s="1">
        <v>11407</v>
      </c>
      <c r="E6" s="1">
        <v>8236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23251</v>
      </c>
      <c r="N6" s="1">
        <v>1526</v>
      </c>
      <c r="O6" s="1">
        <v>1505</v>
      </c>
      <c r="P6" s="1">
        <v>6339</v>
      </c>
      <c r="Q6" s="1">
        <v>3038</v>
      </c>
      <c r="R6" s="1">
        <v>5545</v>
      </c>
      <c r="S6" s="1">
        <v>6856</v>
      </c>
      <c r="T6" s="1">
        <v>15081</v>
      </c>
      <c r="U6" s="1">
        <v>31138</v>
      </c>
      <c r="V6" s="1">
        <v>12590</v>
      </c>
      <c r="W6" s="1">
        <v>8052</v>
      </c>
    </row>
    <row r="7" spans="2:23" x14ac:dyDescent="0.25">
      <c r="B7" s="23">
        <v>2024</v>
      </c>
      <c r="C7" s="2">
        <v>5491</v>
      </c>
      <c r="D7" s="2">
        <v>11086</v>
      </c>
      <c r="E7" s="2">
        <v>8039</v>
      </c>
      <c r="F7" s="2">
        <v>2023</v>
      </c>
      <c r="G7" s="2">
        <v>1619</v>
      </c>
      <c r="H7" s="2">
        <v>1021</v>
      </c>
      <c r="I7" s="2">
        <v>4934</v>
      </c>
      <c r="J7" s="2">
        <v>1886</v>
      </c>
      <c r="K7" s="2">
        <v>2155</v>
      </c>
      <c r="L7" s="2">
        <v>8194</v>
      </c>
      <c r="M7" s="2">
        <v>22424</v>
      </c>
      <c r="N7" s="2">
        <v>1457</v>
      </c>
      <c r="O7" s="2">
        <v>1415</v>
      </c>
      <c r="P7" s="2">
        <v>6205</v>
      </c>
      <c r="Q7" s="2">
        <v>2785</v>
      </c>
      <c r="R7" s="2">
        <v>5440</v>
      </c>
      <c r="S7" s="2">
        <v>6856</v>
      </c>
      <c r="T7" s="2">
        <v>13896</v>
      </c>
      <c r="U7" s="2">
        <v>27253</v>
      </c>
      <c r="V7" s="2">
        <v>11281</v>
      </c>
      <c r="W7" s="2">
        <v>7671</v>
      </c>
    </row>
    <row r="8" spans="2:23" x14ac:dyDescent="0.25">
      <c r="B8" s="22">
        <v>2025</v>
      </c>
      <c r="C8" s="1">
        <v>5273</v>
      </c>
      <c r="D8" s="1">
        <v>10787</v>
      </c>
      <c r="E8" s="1">
        <v>7856</v>
      </c>
      <c r="F8" s="1">
        <v>1926</v>
      </c>
      <c r="G8" s="1">
        <v>1559</v>
      </c>
      <c r="H8" s="1">
        <v>985</v>
      </c>
      <c r="I8" s="1">
        <v>4799</v>
      </c>
      <c r="J8" s="1">
        <v>1867</v>
      </c>
      <c r="K8" s="1">
        <v>2178</v>
      </c>
      <c r="L8" s="1">
        <v>8106</v>
      </c>
      <c r="M8" s="1">
        <v>21648</v>
      </c>
      <c r="N8" s="1">
        <v>1392</v>
      </c>
      <c r="O8" s="1">
        <v>1329</v>
      </c>
      <c r="P8" s="1">
        <v>6058</v>
      </c>
      <c r="Q8" s="1">
        <v>2548</v>
      </c>
      <c r="R8" s="1">
        <v>5338</v>
      </c>
      <c r="S8" s="1">
        <v>6857</v>
      </c>
      <c r="T8" s="1">
        <v>12778</v>
      </c>
      <c r="U8" s="1">
        <v>23727</v>
      </c>
      <c r="V8" s="1">
        <v>10064</v>
      </c>
      <c r="W8" s="1">
        <v>7313</v>
      </c>
    </row>
    <row r="9" spans="2:23" x14ac:dyDescent="0.25">
      <c r="B9" s="23">
        <v>2026</v>
      </c>
      <c r="C9" s="2">
        <v>5066</v>
      </c>
      <c r="D9" s="2">
        <v>10498</v>
      </c>
      <c r="E9" s="2">
        <v>7680</v>
      </c>
      <c r="F9" s="2">
        <v>1835</v>
      </c>
      <c r="G9" s="2">
        <v>1501</v>
      </c>
      <c r="H9" s="2">
        <v>948</v>
      </c>
      <c r="I9" s="2">
        <v>4669</v>
      </c>
      <c r="J9" s="2">
        <v>1849</v>
      </c>
      <c r="K9" s="2">
        <v>2203</v>
      </c>
      <c r="L9" s="2">
        <v>8022</v>
      </c>
      <c r="M9" s="2">
        <v>20905</v>
      </c>
      <c r="N9" s="2">
        <v>1329</v>
      </c>
      <c r="O9" s="2">
        <v>1249</v>
      </c>
      <c r="P9" s="2">
        <v>5924</v>
      </c>
      <c r="Q9" s="2">
        <v>2331</v>
      </c>
      <c r="R9" s="2">
        <v>5239</v>
      </c>
      <c r="S9" s="2">
        <v>6610</v>
      </c>
      <c r="T9" s="2">
        <v>11751</v>
      </c>
      <c r="U9" s="2">
        <v>20662</v>
      </c>
      <c r="V9" s="2">
        <v>8979</v>
      </c>
      <c r="W9" s="2">
        <v>6974</v>
      </c>
    </row>
    <row r="10" spans="2:23" x14ac:dyDescent="0.25">
      <c r="B10" s="22">
        <v>2027</v>
      </c>
      <c r="C10" s="1">
        <v>4917</v>
      </c>
      <c r="D10" s="1">
        <v>10283</v>
      </c>
      <c r="E10" s="1">
        <v>7543</v>
      </c>
      <c r="F10" s="1">
        <v>1770</v>
      </c>
      <c r="G10" s="1">
        <v>1459</v>
      </c>
      <c r="H10" s="1">
        <v>908</v>
      </c>
      <c r="I10" s="1">
        <v>4573</v>
      </c>
      <c r="J10" s="1">
        <v>1832</v>
      </c>
      <c r="K10" s="1">
        <v>2213</v>
      </c>
      <c r="L10" s="1">
        <v>7953</v>
      </c>
      <c r="M10" s="1">
        <v>20363</v>
      </c>
      <c r="N10" s="1">
        <v>1272</v>
      </c>
      <c r="O10" s="1">
        <v>1183</v>
      </c>
      <c r="P10" s="1">
        <v>5803</v>
      </c>
      <c r="Q10" s="1">
        <v>2189</v>
      </c>
      <c r="R10" s="1">
        <v>5165</v>
      </c>
      <c r="S10" s="1">
        <v>6303</v>
      </c>
      <c r="T10" s="1">
        <v>11090</v>
      </c>
      <c r="U10" s="1">
        <v>18513</v>
      </c>
      <c r="V10" s="1">
        <v>8297</v>
      </c>
      <c r="W10" s="1">
        <v>6673</v>
      </c>
    </row>
    <row r="11" spans="2:23" x14ac:dyDescent="0.25">
      <c r="B11" s="23">
        <v>2028</v>
      </c>
      <c r="C11" s="2">
        <v>4839</v>
      </c>
      <c r="D11" s="2">
        <v>10171</v>
      </c>
      <c r="E11" s="2">
        <v>7469</v>
      </c>
      <c r="F11" s="2">
        <v>1737</v>
      </c>
      <c r="G11" s="2">
        <v>1437</v>
      </c>
      <c r="H11" s="2">
        <v>868</v>
      </c>
      <c r="I11" s="2">
        <v>4526</v>
      </c>
      <c r="J11" s="2">
        <v>1822</v>
      </c>
      <c r="K11" s="2">
        <v>2216</v>
      </c>
      <c r="L11" s="2">
        <v>7926</v>
      </c>
      <c r="M11" s="2">
        <v>20083</v>
      </c>
      <c r="N11" s="2">
        <v>1217</v>
      </c>
      <c r="O11" s="2">
        <v>1126</v>
      </c>
      <c r="P11" s="2">
        <v>5684</v>
      </c>
      <c r="Q11" s="2">
        <v>2118</v>
      </c>
      <c r="R11" s="2">
        <v>5121</v>
      </c>
      <c r="S11" s="2">
        <v>5980</v>
      </c>
      <c r="T11" s="2">
        <v>10776</v>
      </c>
      <c r="U11" s="2">
        <v>17140</v>
      </c>
      <c r="V11" s="2">
        <v>7976</v>
      </c>
      <c r="W11" s="2">
        <v>6454</v>
      </c>
    </row>
    <row r="12" spans="2:23" x14ac:dyDescent="0.25">
      <c r="B12" s="22">
        <v>2029</v>
      </c>
      <c r="C12" s="1">
        <v>4830</v>
      </c>
      <c r="D12" s="1">
        <v>10160</v>
      </c>
      <c r="E12" s="1">
        <v>7455</v>
      </c>
      <c r="F12" s="1">
        <v>1734</v>
      </c>
      <c r="G12" s="1">
        <v>1435</v>
      </c>
      <c r="H12" s="1">
        <v>866</v>
      </c>
      <c r="I12" s="1">
        <v>4526</v>
      </c>
      <c r="J12" s="1">
        <v>1818</v>
      </c>
      <c r="K12" s="1">
        <v>2212</v>
      </c>
      <c r="L12" s="1">
        <v>7939</v>
      </c>
      <c r="M12" s="1">
        <v>20054</v>
      </c>
      <c r="N12" s="1">
        <v>1174</v>
      </c>
      <c r="O12" s="1">
        <v>1085</v>
      </c>
      <c r="P12" s="1">
        <v>5568</v>
      </c>
      <c r="Q12" s="1">
        <v>2112</v>
      </c>
      <c r="R12" s="1">
        <v>5105</v>
      </c>
      <c r="S12" s="1">
        <v>5893</v>
      </c>
      <c r="T12" s="1">
        <v>10781</v>
      </c>
      <c r="U12" s="1">
        <v>16442</v>
      </c>
      <c r="V12" s="1">
        <v>7976</v>
      </c>
      <c r="W12" s="1">
        <v>5998</v>
      </c>
    </row>
    <row r="13" spans="2:23" x14ac:dyDescent="0.25">
      <c r="B13" s="23">
        <v>2030</v>
      </c>
      <c r="C13" s="2">
        <v>4821</v>
      </c>
      <c r="D13" s="2">
        <v>10150</v>
      </c>
      <c r="E13" s="2">
        <v>7441</v>
      </c>
      <c r="F13" s="2">
        <v>1731</v>
      </c>
      <c r="G13" s="2">
        <v>1432</v>
      </c>
      <c r="H13" s="2">
        <v>865</v>
      </c>
      <c r="I13" s="2">
        <v>4526</v>
      </c>
      <c r="J13" s="2">
        <v>1815</v>
      </c>
      <c r="K13" s="2">
        <v>2208</v>
      </c>
      <c r="L13" s="2">
        <v>7952</v>
      </c>
      <c r="M13" s="2">
        <v>20026</v>
      </c>
      <c r="N13" s="2">
        <v>1134</v>
      </c>
      <c r="O13" s="2">
        <v>1048</v>
      </c>
      <c r="P13" s="2">
        <v>5465</v>
      </c>
      <c r="Q13" s="2">
        <v>2105</v>
      </c>
      <c r="R13" s="2">
        <v>5089</v>
      </c>
      <c r="S13" s="2">
        <v>5863</v>
      </c>
      <c r="T13" s="2">
        <v>10785</v>
      </c>
      <c r="U13" s="2">
        <v>15959</v>
      </c>
      <c r="V13" s="2">
        <v>7976</v>
      </c>
      <c r="W13" s="2">
        <v>5574</v>
      </c>
    </row>
    <row r="14" spans="2:23" x14ac:dyDescent="0.25">
      <c r="B14" s="22">
        <v>2031</v>
      </c>
      <c r="C14" s="1">
        <v>4812</v>
      </c>
      <c r="D14" s="1">
        <v>10140</v>
      </c>
      <c r="E14" s="1">
        <v>7428</v>
      </c>
      <c r="F14" s="1">
        <v>1727</v>
      </c>
      <c r="G14" s="1">
        <v>1429</v>
      </c>
      <c r="H14" s="1">
        <v>863</v>
      </c>
      <c r="I14" s="1">
        <v>4526</v>
      </c>
      <c r="J14" s="1">
        <v>1812</v>
      </c>
      <c r="K14" s="1">
        <v>2204</v>
      </c>
      <c r="L14" s="1">
        <v>7966</v>
      </c>
      <c r="M14" s="1">
        <v>19999</v>
      </c>
      <c r="N14" s="1">
        <v>1113</v>
      </c>
      <c r="O14" s="1">
        <v>1027</v>
      </c>
      <c r="P14" s="1">
        <v>5371</v>
      </c>
      <c r="Q14" s="1">
        <v>2099</v>
      </c>
      <c r="R14" s="1">
        <v>5073</v>
      </c>
      <c r="S14" s="1">
        <v>5849</v>
      </c>
      <c r="T14" s="1">
        <v>10789</v>
      </c>
      <c r="U14" s="1">
        <v>15748</v>
      </c>
      <c r="V14" s="1">
        <v>7976</v>
      </c>
      <c r="W14" s="1">
        <v>5143</v>
      </c>
    </row>
    <row r="15" spans="2:23" x14ac:dyDescent="0.25">
      <c r="B15" s="23">
        <v>2032</v>
      </c>
      <c r="C15" s="2">
        <v>4804</v>
      </c>
      <c r="D15" s="2">
        <v>10131</v>
      </c>
      <c r="E15" s="2">
        <v>7415</v>
      </c>
      <c r="F15" s="2">
        <v>1724</v>
      </c>
      <c r="G15" s="2">
        <v>1427</v>
      </c>
      <c r="H15" s="2">
        <v>861</v>
      </c>
      <c r="I15" s="2">
        <v>4526</v>
      </c>
      <c r="J15" s="2">
        <v>1808</v>
      </c>
      <c r="K15" s="2">
        <v>2200</v>
      </c>
      <c r="L15" s="2">
        <v>7979</v>
      </c>
      <c r="M15" s="2">
        <v>19972</v>
      </c>
      <c r="N15" s="2">
        <v>1101</v>
      </c>
      <c r="O15" s="2">
        <v>1013</v>
      </c>
      <c r="P15" s="2">
        <v>5286</v>
      </c>
      <c r="Q15" s="2">
        <v>2093</v>
      </c>
      <c r="R15" s="2">
        <v>5058</v>
      </c>
      <c r="S15" s="2">
        <v>5847</v>
      </c>
      <c r="T15" s="2">
        <v>10794</v>
      </c>
      <c r="U15" s="2">
        <v>15776</v>
      </c>
      <c r="V15" s="2">
        <v>7976</v>
      </c>
      <c r="W15" s="2">
        <v>4992</v>
      </c>
    </row>
    <row r="16" spans="2:23" x14ac:dyDescent="0.25">
      <c r="B16" s="22">
        <v>2033</v>
      </c>
      <c r="C16" s="1">
        <v>4796</v>
      </c>
      <c r="D16" s="1">
        <v>10122</v>
      </c>
      <c r="E16" s="1">
        <v>7402</v>
      </c>
      <c r="F16" s="1">
        <v>1721</v>
      </c>
      <c r="G16" s="1">
        <v>1424</v>
      </c>
      <c r="H16" s="1">
        <v>860</v>
      </c>
      <c r="I16" s="1">
        <v>4527</v>
      </c>
      <c r="J16" s="1">
        <v>1805</v>
      </c>
      <c r="K16" s="1">
        <v>2196</v>
      </c>
      <c r="L16" s="1">
        <v>7993</v>
      </c>
      <c r="M16" s="1">
        <v>19945</v>
      </c>
      <c r="N16" s="1">
        <v>1100</v>
      </c>
      <c r="O16" s="1">
        <v>1007</v>
      </c>
      <c r="P16" s="1">
        <v>5207</v>
      </c>
      <c r="Q16" s="1">
        <v>2088</v>
      </c>
      <c r="R16" s="1">
        <v>5042</v>
      </c>
      <c r="S16" s="1">
        <v>5846</v>
      </c>
      <c r="T16" s="1">
        <v>10799</v>
      </c>
      <c r="U16" s="1">
        <v>15803</v>
      </c>
      <c r="V16" s="1">
        <v>7976</v>
      </c>
      <c r="W16" s="1">
        <v>4827</v>
      </c>
    </row>
    <row r="17" spans="2:23" x14ac:dyDescent="0.25">
      <c r="B17" s="23">
        <v>2034</v>
      </c>
      <c r="C17" s="2">
        <v>4787</v>
      </c>
      <c r="D17" s="2">
        <v>10113</v>
      </c>
      <c r="E17" s="2">
        <v>7389</v>
      </c>
      <c r="F17" s="2">
        <v>1718</v>
      </c>
      <c r="G17" s="2">
        <v>1422</v>
      </c>
      <c r="H17" s="2">
        <v>858</v>
      </c>
      <c r="I17" s="2">
        <v>4527</v>
      </c>
      <c r="J17" s="2">
        <v>1802</v>
      </c>
      <c r="K17" s="2">
        <v>2192</v>
      </c>
      <c r="L17" s="2">
        <v>8008</v>
      </c>
      <c r="M17" s="2">
        <v>19920</v>
      </c>
      <c r="N17" s="2">
        <v>1086</v>
      </c>
      <c r="O17" s="2">
        <v>992</v>
      </c>
      <c r="P17" s="2">
        <v>5134</v>
      </c>
      <c r="Q17" s="2">
        <v>2085</v>
      </c>
      <c r="R17" s="2">
        <v>5027</v>
      </c>
      <c r="S17" s="2">
        <v>5844</v>
      </c>
      <c r="T17" s="2">
        <v>10803</v>
      </c>
      <c r="U17" s="2">
        <v>15832</v>
      </c>
      <c r="V17" s="2">
        <v>7976</v>
      </c>
      <c r="W17" s="2">
        <v>4637</v>
      </c>
    </row>
    <row r="18" spans="2:23" x14ac:dyDescent="0.25">
      <c r="B18" s="22">
        <v>2035</v>
      </c>
      <c r="C18" s="1">
        <v>4779</v>
      </c>
      <c r="D18" s="1">
        <v>9969</v>
      </c>
      <c r="E18" s="1">
        <v>7376</v>
      </c>
      <c r="F18" s="1">
        <v>1715</v>
      </c>
      <c r="G18" s="1">
        <v>1419</v>
      </c>
      <c r="H18" s="1">
        <v>857</v>
      </c>
      <c r="I18" s="1">
        <v>4395</v>
      </c>
      <c r="J18" s="1">
        <v>1799</v>
      </c>
      <c r="K18" s="1">
        <v>2189</v>
      </c>
      <c r="L18" s="1">
        <v>8022</v>
      </c>
      <c r="M18" s="1">
        <v>19759</v>
      </c>
      <c r="N18" s="1">
        <v>1073</v>
      </c>
      <c r="O18" s="1">
        <v>978</v>
      </c>
      <c r="P18" s="1">
        <v>5066</v>
      </c>
      <c r="Q18" s="1">
        <v>2081</v>
      </c>
      <c r="R18" s="1">
        <v>5011</v>
      </c>
      <c r="S18" s="1">
        <v>5839</v>
      </c>
      <c r="T18" s="1">
        <v>10808</v>
      </c>
      <c r="U18" s="1">
        <v>15677</v>
      </c>
      <c r="V18" s="1">
        <v>7976</v>
      </c>
      <c r="W18" s="1">
        <v>4485</v>
      </c>
    </row>
    <row r="19" spans="2:23" x14ac:dyDescent="0.25">
      <c r="B19" s="23">
        <v>2036</v>
      </c>
      <c r="C19" s="2">
        <v>4771</v>
      </c>
      <c r="D19" s="2">
        <v>9807</v>
      </c>
      <c r="E19" s="2">
        <v>7364</v>
      </c>
      <c r="F19" s="2">
        <v>1713</v>
      </c>
      <c r="G19" s="2">
        <v>1417</v>
      </c>
      <c r="H19" s="2">
        <v>856</v>
      </c>
      <c r="I19" s="2">
        <v>4244</v>
      </c>
      <c r="J19" s="2">
        <v>1796</v>
      </c>
      <c r="K19" s="2">
        <v>2185</v>
      </c>
      <c r="L19" s="2">
        <v>8037</v>
      </c>
      <c r="M19" s="2">
        <v>19579</v>
      </c>
      <c r="N19" s="2">
        <v>1053</v>
      </c>
      <c r="O19" s="2">
        <v>958</v>
      </c>
      <c r="P19" s="2">
        <v>5001</v>
      </c>
      <c r="Q19" s="2">
        <v>2079</v>
      </c>
      <c r="R19" s="2">
        <v>4996</v>
      </c>
      <c r="S19" s="2">
        <v>5837</v>
      </c>
      <c r="T19" s="2">
        <v>10813</v>
      </c>
      <c r="U19" s="2">
        <v>15521</v>
      </c>
      <c r="V19" s="2">
        <v>7976</v>
      </c>
      <c r="W19" s="2">
        <v>4298</v>
      </c>
    </row>
    <row r="20" spans="2:23" x14ac:dyDescent="0.25">
      <c r="B20" s="22">
        <v>2037</v>
      </c>
      <c r="C20" s="1">
        <v>4764</v>
      </c>
      <c r="D20" s="1">
        <v>9624</v>
      </c>
      <c r="E20" s="1">
        <v>7352</v>
      </c>
      <c r="F20" s="1">
        <v>1710</v>
      </c>
      <c r="G20" s="1">
        <v>1415</v>
      </c>
      <c r="H20" s="1">
        <v>854</v>
      </c>
      <c r="I20" s="1">
        <v>4072</v>
      </c>
      <c r="J20" s="1">
        <v>1793</v>
      </c>
      <c r="K20" s="1">
        <v>2181</v>
      </c>
      <c r="L20" s="1">
        <v>8052</v>
      </c>
      <c r="M20" s="1">
        <v>19379</v>
      </c>
      <c r="N20" s="1">
        <v>1041</v>
      </c>
      <c r="O20" s="1">
        <v>945</v>
      </c>
      <c r="P20" s="1">
        <v>4940</v>
      </c>
      <c r="Q20" s="1">
        <v>2077</v>
      </c>
      <c r="R20" s="1">
        <v>4981</v>
      </c>
      <c r="S20" s="1">
        <v>5835</v>
      </c>
      <c r="T20" s="1">
        <v>10818</v>
      </c>
      <c r="U20" s="1">
        <v>15366</v>
      </c>
      <c r="V20" s="1">
        <v>7976</v>
      </c>
      <c r="W20" s="1">
        <v>4116</v>
      </c>
    </row>
    <row r="21" spans="2:23" x14ac:dyDescent="0.25">
      <c r="B21" s="23">
        <v>2038</v>
      </c>
      <c r="C21" s="2">
        <v>4756</v>
      </c>
      <c r="D21" s="2">
        <v>9553</v>
      </c>
      <c r="E21" s="2">
        <v>7340</v>
      </c>
      <c r="F21" s="2">
        <v>1707</v>
      </c>
      <c r="G21" s="2">
        <v>1413</v>
      </c>
      <c r="H21" s="2">
        <v>853</v>
      </c>
      <c r="I21" s="2">
        <v>4012</v>
      </c>
      <c r="J21" s="2">
        <v>1790</v>
      </c>
      <c r="K21" s="2">
        <v>2178</v>
      </c>
      <c r="L21" s="2">
        <v>8068</v>
      </c>
      <c r="M21" s="2">
        <v>19293</v>
      </c>
      <c r="N21" s="2">
        <v>1010</v>
      </c>
      <c r="O21" s="2">
        <v>916</v>
      </c>
      <c r="P21" s="2">
        <v>4883</v>
      </c>
      <c r="Q21" s="2">
        <v>2075</v>
      </c>
      <c r="R21" s="2">
        <v>4966</v>
      </c>
      <c r="S21" s="2">
        <v>5836</v>
      </c>
      <c r="T21" s="2">
        <v>10823</v>
      </c>
      <c r="U21" s="2">
        <v>15395</v>
      </c>
      <c r="V21" s="2">
        <v>7976</v>
      </c>
      <c r="W21" s="2">
        <v>3923</v>
      </c>
    </row>
    <row r="22" spans="2:23" x14ac:dyDescent="0.25">
      <c r="B22" s="22">
        <v>2039</v>
      </c>
      <c r="C22" s="1">
        <v>4748</v>
      </c>
      <c r="D22" s="1">
        <v>9477</v>
      </c>
      <c r="E22" s="1">
        <v>7329</v>
      </c>
      <c r="F22" s="1">
        <v>1704</v>
      </c>
      <c r="G22" s="1">
        <v>1410</v>
      </c>
      <c r="H22" s="1">
        <v>851</v>
      </c>
      <c r="I22" s="1">
        <v>3945</v>
      </c>
      <c r="J22" s="1">
        <v>1787</v>
      </c>
      <c r="K22" s="1">
        <v>2175</v>
      </c>
      <c r="L22" s="1">
        <v>8083</v>
      </c>
      <c r="M22" s="1">
        <v>19201</v>
      </c>
      <c r="N22" s="1">
        <v>960</v>
      </c>
      <c r="O22" s="1">
        <v>873</v>
      </c>
      <c r="P22" s="1">
        <v>4827</v>
      </c>
      <c r="Q22" s="1">
        <v>2072</v>
      </c>
      <c r="R22" s="1">
        <v>4951</v>
      </c>
      <c r="S22" s="1">
        <v>5835</v>
      </c>
      <c r="T22" s="1">
        <v>10828</v>
      </c>
      <c r="U22" s="1">
        <v>15425</v>
      </c>
      <c r="V22" s="1">
        <v>7976</v>
      </c>
      <c r="W22" s="1">
        <v>3780</v>
      </c>
    </row>
    <row r="23" spans="2:23" x14ac:dyDescent="0.25">
      <c r="B23" s="23">
        <v>2040</v>
      </c>
      <c r="C23" s="2">
        <v>4741</v>
      </c>
      <c r="D23" s="2">
        <v>9406</v>
      </c>
      <c r="E23" s="2">
        <v>7318</v>
      </c>
      <c r="F23" s="2">
        <v>1702</v>
      </c>
      <c r="G23" s="2">
        <v>1408</v>
      </c>
      <c r="H23" s="2">
        <v>850</v>
      </c>
      <c r="I23" s="2">
        <v>3883</v>
      </c>
      <c r="J23" s="2">
        <v>1785</v>
      </c>
      <c r="K23" s="2">
        <v>2171</v>
      </c>
      <c r="L23" s="2">
        <v>8099</v>
      </c>
      <c r="M23" s="2">
        <v>19114</v>
      </c>
      <c r="N23" s="2">
        <v>903</v>
      </c>
      <c r="O23" s="2">
        <v>823</v>
      </c>
      <c r="P23" s="2">
        <v>4758</v>
      </c>
      <c r="Q23" s="2">
        <v>2069</v>
      </c>
      <c r="R23" s="2">
        <v>4936</v>
      </c>
      <c r="S23" s="2">
        <v>5837</v>
      </c>
      <c r="T23" s="2">
        <v>10834</v>
      </c>
      <c r="U23" s="2">
        <v>15455</v>
      </c>
      <c r="V23" s="2">
        <v>7976</v>
      </c>
      <c r="W23" s="2">
        <v>3690</v>
      </c>
    </row>
    <row r="24" spans="2:23" x14ac:dyDescent="0.25">
      <c r="B24" s="22">
        <v>2041</v>
      </c>
      <c r="C24" s="1">
        <v>4727</v>
      </c>
      <c r="D24" s="1">
        <v>9340</v>
      </c>
      <c r="E24" s="1">
        <v>7296</v>
      </c>
      <c r="F24" s="1">
        <v>1697</v>
      </c>
      <c r="G24" s="1">
        <v>1404</v>
      </c>
      <c r="H24" s="1">
        <v>848</v>
      </c>
      <c r="I24" s="1">
        <v>3834</v>
      </c>
      <c r="J24" s="1">
        <v>1780</v>
      </c>
      <c r="K24" s="1">
        <v>2165</v>
      </c>
      <c r="L24" s="1">
        <v>8104</v>
      </c>
      <c r="M24" s="1">
        <v>19020</v>
      </c>
      <c r="N24" s="1">
        <v>851</v>
      </c>
      <c r="O24" s="1">
        <v>779</v>
      </c>
      <c r="P24" s="1">
        <v>4673</v>
      </c>
      <c r="Q24" s="1">
        <v>2063</v>
      </c>
      <c r="R24" s="1">
        <v>4919</v>
      </c>
      <c r="S24" s="1">
        <v>5836</v>
      </c>
      <c r="T24" s="1">
        <v>10835</v>
      </c>
      <c r="U24" s="1">
        <v>15464</v>
      </c>
      <c r="V24" s="1">
        <v>7976</v>
      </c>
      <c r="W24" s="1">
        <v>3633</v>
      </c>
    </row>
    <row r="25" spans="2:23" x14ac:dyDescent="0.25">
      <c r="B25" s="23">
        <v>2042</v>
      </c>
      <c r="C25" s="2">
        <v>4713</v>
      </c>
      <c r="D25" s="2">
        <v>9298</v>
      </c>
      <c r="E25" s="2">
        <v>7275</v>
      </c>
      <c r="F25" s="2">
        <v>1692</v>
      </c>
      <c r="G25" s="2">
        <v>1400</v>
      </c>
      <c r="H25" s="2">
        <v>845</v>
      </c>
      <c r="I25" s="2">
        <v>3809</v>
      </c>
      <c r="J25" s="2">
        <v>1774</v>
      </c>
      <c r="K25" s="2">
        <v>2158</v>
      </c>
      <c r="L25" s="2">
        <v>8108</v>
      </c>
      <c r="M25" s="2">
        <v>18950</v>
      </c>
      <c r="N25" s="2">
        <v>819</v>
      </c>
      <c r="O25" s="2">
        <v>750</v>
      </c>
      <c r="P25" s="2">
        <v>4577</v>
      </c>
      <c r="Q25" s="2">
        <v>2058</v>
      </c>
      <c r="R25" s="2">
        <v>4903</v>
      </c>
      <c r="S25" s="2">
        <v>5836</v>
      </c>
      <c r="T25" s="2">
        <v>10837</v>
      </c>
      <c r="U25" s="2">
        <v>15473</v>
      </c>
      <c r="V25" s="2">
        <v>7976</v>
      </c>
      <c r="W25" s="2">
        <v>3609</v>
      </c>
    </row>
    <row r="26" spans="2:23" x14ac:dyDescent="0.25">
      <c r="B26" s="22">
        <v>2043</v>
      </c>
      <c r="C26" s="1">
        <v>4700</v>
      </c>
      <c r="D26" s="1">
        <v>9264</v>
      </c>
      <c r="E26" s="1">
        <v>7254</v>
      </c>
      <c r="F26" s="1">
        <v>1687</v>
      </c>
      <c r="G26" s="1">
        <v>1396</v>
      </c>
      <c r="H26" s="1">
        <v>843</v>
      </c>
      <c r="I26" s="1">
        <v>3790</v>
      </c>
      <c r="J26" s="1">
        <v>1769</v>
      </c>
      <c r="K26" s="1">
        <v>2152</v>
      </c>
      <c r="L26" s="1">
        <v>8113</v>
      </c>
      <c r="M26" s="1">
        <v>18887</v>
      </c>
      <c r="N26" s="1">
        <v>788</v>
      </c>
      <c r="O26" s="1">
        <v>723</v>
      </c>
      <c r="P26" s="1">
        <v>4487</v>
      </c>
      <c r="Q26" s="1">
        <v>2053</v>
      </c>
      <c r="R26" s="1">
        <v>4886</v>
      </c>
      <c r="S26" s="1">
        <v>5836</v>
      </c>
      <c r="T26" s="1">
        <v>10838</v>
      </c>
      <c r="U26" s="1">
        <v>15482</v>
      </c>
      <c r="V26" s="1">
        <v>7976</v>
      </c>
      <c r="W26" s="1">
        <v>3599</v>
      </c>
    </row>
    <row r="27" spans="2:23" x14ac:dyDescent="0.25">
      <c r="B27" s="23">
        <v>2044</v>
      </c>
      <c r="C27" s="2">
        <v>4686</v>
      </c>
      <c r="D27" s="2">
        <v>9227</v>
      </c>
      <c r="E27" s="2">
        <v>7233</v>
      </c>
      <c r="F27" s="2">
        <v>1682</v>
      </c>
      <c r="G27" s="2">
        <v>1392</v>
      </c>
      <c r="H27" s="2">
        <v>840</v>
      </c>
      <c r="I27" s="2">
        <v>3770</v>
      </c>
      <c r="J27" s="2">
        <v>1764</v>
      </c>
      <c r="K27" s="2">
        <v>2146</v>
      </c>
      <c r="L27" s="2">
        <v>8118</v>
      </c>
      <c r="M27" s="2">
        <v>18823</v>
      </c>
      <c r="N27" s="2">
        <v>771</v>
      </c>
      <c r="O27" s="2">
        <v>708</v>
      </c>
      <c r="P27" s="2">
        <v>4403</v>
      </c>
      <c r="Q27" s="2">
        <v>2048</v>
      </c>
      <c r="R27" s="2">
        <v>4870</v>
      </c>
      <c r="S27" s="2">
        <v>5836</v>
      </c>
      <c r="T27" s="2">
        <v>10840</v>
      </c>
      <c r="U27" s="2">
        <v>15491</v>
      </c>
      <c r="V27" s="2">
        <v>7976</v>
      </c>
      <c r="W27" s="2">
        <v>3601</v>
      </c>
    </row>
    <row r="28" spans="2:23" x14ac:dyDescent="0.25">
      <c r="B28" s="22">
        <v>2045</v>
      </c>
      <c r="C28" s="1">
        <v>4672</v>
      </c>
      <c r="D28" s="1">
        <v>9189</v>
      </c>
      <c r="E28" s="1">
        <v>7211</v>
      </c>
      <c r="F28" s="1">
        <v>1677</v>
      </c>
      <c r="G28" s="1">
        <v>1388</v>
      </c>
      <c r="H28" s="1">
        <v>838</v>
      </c>
      <c r="I28" s="1">
        <v>3748</v>
      </c>
      <c r="J28" s="1">
        <v>1759</v>
      </c>
      <c r="K28" s="1">
        <v>2140</v>
      </c>
      <c r="L28" s="1">
        <v>8123</v>
      </c>
      <c r="M28" s="1">
        <v>18757</v>
      </c>
      <c r="N28" s="1">
        <v>760</v>
      </c>
      <c r="O28" s="1">
        <v>698</v>
      </c>
      <c r="P28" s="1">
        <v>4323</v>
      </c>
      <c r="Q28" s="1">
        <v>2042</v>
      </c>
      <c r="R28" s="1">
        <v>4853</v>
      </c>
      <c r="S28" s="1">
        <v>5834</v>
      </c>
      <c r="T28" s="1">
        <v>10842</v>
      </c>
      <c r="U28" s="1">
        <v>15501</v>
      </c>
      <c r="V28" s="1">
        <v>7976</v>
      </c>
      <c r="W28" s="1">
        <v>3604</v>
      </c>
    </row>
    <row r="29" spans="2:23" x14ac:dyDescent="0.25">
      <c r="B29" s="23">
        <v>2046</v>
      </c>
      <c r="C29" s="2">
        <v>4659</v>
      </c>
      <c r="D29" s="2">
        <v>9160</v>
      </c>
      <c r="E29" s="2">
        <v>7190</v>
      </c>
      <c r="F29" s="2">
        <v>1672</v>
      </c>
      <c r="G29" s="2">
        <v>1384</v>
      </c>
      <c r="H29" s="2">
        <v>835</v>
      </c>
      <c r="I29" s="2">
        <v>3734</v>
      </c>
      <c r="J29" s="2">
        <v>1754</v>
      </c>
      <c r="K29" s="2">
        <v>2133</v>
      </c>
      <c r="L29" s="2">
        <v>8128</v>
      </c>
      <c r="M29" s="2">
        <v>18699</v>
      </c>
      <c r="N29" s="2">
        <v>756</v>
      </c>
      <c r="O29" s="2">
        <v>694</v>
      </c>
      <c r="P29" s="2">
        <v>4248</v>
      </c>
      <c r="Q29" s="2">
        <v>2038</v>
      </c>
      <c r="R29" s="2">
        <v>4837</v>
      </c>
      <c r="S29" s="2">
        <v>5834</v>
      </c>
      <c r="T29" s="2">
        <v>10843</v>
      </c>
      <c r="U29" s="2">
        <v>15510</v>
      </c>
      <c r="V29" s="2">
        <v>7976</v>
      </c>
      <c r="W29" s="2">
        <v>3603</v>
      </c>
    </row>
    <row r="30" spans="2:23" x14ac:dyDescent="0.25">
      <c r="B30" s="22">
        <v>2047</v>
      </c>
      <c r="C30" s="1">
        <v>4645</v>
      </c>
      <c r="D30" s="1">
        <v>9136</v>
      </c>
      <c r="E30" s="1">
        <v>7170</v>
      </c>
      <c r="F30" s="1">
        <v>1667</v>
      </c>
      <c r="G30" s="1">
        <v>1380</v>
      </c>
      <c r="H30" s="1">
        <v>833</v>
      </c>
      <c r="I30" s="1">
        <v>3726</v>
      </c>
      <c r="J30" s="1">
        <v>1749</v>
      </c>
      <c r="K30" s="1">
        <v>2127</v>
      </c>
      <c r="L30" s="1">
        <v>8132</v>
      </c>
      <c r="M30" s="1">
        <v>18648</v>
      </c>
      <c r="N30" s="1">
        <v>752</v>
      </c>
      <c r="O30" s="1">
        <v>689</v>
      </c>
      <c r="P30" s="1">
        <v>4177</v>
      </c>
      <c r="Q30" s="1">
        <v>2034</v>
      </c>
      <c r="R30" s="1">
        <v>4821</v>
      </c>
      <c r="S30" s="1">
        <v>5833</v>
      </c>
      <c r="T30" s="1">
        <v>10845</v>
      </c>
      <c r="U30" s="1">
        <v>15519</v>
      </c>
      <c r="V30" s="1">
        <v>7976</v>
      </c>
      <c r="W30" s="1">
        <v>3599</v>
      </c>
    </row>
    <row r="31" spans="2:23" x14ac:dyDescent="0.25">
      <c r="B31" s="23">
        <v>2048</v>
      </c>
      <c r="C31" s="2">
        <v>4632</v>
      </c>
      <c r="D31" s="2">
        <v>9115</v>
      </c>
      <c r="E31" s="2">
        <v>7149</v>
      </c>
      <c r="F31" s="2">
        <v>1663</v>
      </c>
      <c r="G31" s="2">
        <v>1376</v>
      </c>
      <c r="H31" s="2">
        <v>831</v>
      </c>
      <c r="I31" s="2">
        <v>3721</v>
      </c>
      <c r="J31" s="2">
        <v>1744</v>
      </c>
      <c r="K31" s="2">
        <v>2121</v>
      </c>
      <c r="L31" s="2">
        <v>8137</v>
      </c>
      <c r="M31" s="2">
        <v>18599</v>
      </c>
      <c r="N31" s="2">
        <v>748</v>
      </c>
      <c r="O31" s="2">
        <v>685</v>
      </c>
      <c r="P31" s="2">
        <v>4109</v>
      </c>
      <c r="Q31" s="2">
        <v>2031</v>
      </c>
      <c r="R31" s="2">
        <v>4805</v>
      </c>
      <c r="S31" s="2">
        <v>5834</v>
      </c>
      <c r="T31" s="2">
        <v>10846</v>
      </c>
      <c r="U31" s="2">
        <v>15403</v>
      </c>
      <c r="V31" s="2">
        <v>7976</v>
      </c>
      <c r="W31" s="2">
        <v>3593</v>
      </c>
    </row>
    <row r="32" spans="2:23" x14ac:dyDescent="0.25">
      <c r="B32" s="22">
        <v>2049</v>
      </c>
      <c r="C32" s="1">
        <v>4618</v>
      </c>
      <c r="D32" s="1">
        <v>9089</v>
      </c>
      <c r="E32" s="1">
        <v>7128</v>
      </c>
      <c r="F32" s="1">
        <v>1658</v>
      </c>
      <c r="G32" s="1">
        <v>1372</v>
      </c>
      <c r="H32" s="1">
        <v>828</v>
      </c>
      <c r="I32" s="1">
        <v>3710</v>
      </c>
      <c r="J32" s="1">
        <v>1739</v>
      </c>
      <c r="K32" s="1">
        <v>2115</v>
      </c>
      <c r="L32" s="1">
        <v>8142</v>
      </c>
      <c r="M32" s="1">
        <v>18545</v>
      </c>
      <c r="N32" s="1">
        <v>744</v>
      </c>
      <c r="O32" s="1">
        <v>680</v>
      </c>
      <c r="P32" s="1">
        <v>4045</v>
      </c>
      <c r="Q32" s="1">
        <v>2027</v>
      </c>
      <c r="R32" s="1">
        <v>4789</v>
      </c>
      <c r="S32" s="1">
        <v>5834</v>
      </c>
      <c r="T32" s="1">
        <v>10848</v>
      </c>
      <c r="U32" s="1">
        <v>15287</v>
      </c>
      <c r="V32" s="1">
        <v>7976</v>
      </c>
      <c r="W32" s="1">
        <v>3587</v>
      </c>
    </row>
    <row r="33" spans="2:23" x14ac:dyDescent="0.25">
      <c r="B33" s="23">
        <v>2050</v>
      </c>
      <c r="C33" s="2">
        <v>4610</v>
      </c>
      <c r="D33" s="2">
        <v>9071</v>
      </c>
      <c r="E33" s="2">
        <v>7116</v>
      </c>
      <c r="F33" s="2">
        <v>1655</v>
      </c>
      <c r="G33" s="2">
        <v>1369</v>
      </c>
      <c r="H33" s="2">
        <v>826</v>
      </c>
      <c r="I33" s="2">
        <v>3702</v>
      </c>
      <c r="J33" s="2">
        <v>1735</v>
      </c>
      <c r="K33" s="2">
        <v>2111</v>
      </c>
      <c r="L33" s="2">
        <v>8147</v>
      </c>
      <c r="M33" s="2">
        <v>18511</v>
      </c>
      <c r="N33" s="2">
        <v>741</v>
      </c>
      <c r="O33" s="2">
        <v>678</v>
      </c>
      <c r="P33" s="2">
        <v>3998</v>
      </c>
      <c r="Q33" s="2">
        <v>2025</v>
      </c>
      <c r="R33" s="2">
        <v>4778</v>
      </c>
      <c r="S33" s="2">
        <v>5835</v>
      </c>
      <c r="T33" s="2">
        <v>10850</v>
      </c>
      <c r="U33" s="2">
        <v>14544</v>
      </c>
      <c r="V33" s="2">
        <v>7976</v>
      </c>
      <c r="W33" s="2">
        <v>3584</v>
      </c>
    </row>
    <row r="34" spans="2:23" x14ac:dyDescent="0.25">
      <c r="B34" s="22">
        <v>2051</v>
      </c>
      <c r="C34" s="1">
        <v>4594</v>
      </c>
      <c r="D34" s="1">
        <v>9033</v>
      </c>
      <c r="E34" s="1">
        <v>7091</v>
      </c>
      <c r="F34" s="1">
        <v>1649</v>
      </c>
      <c r="G34" s="1">
        <v>1365</v>
      </c>
      <c r="H34" s="1">
        <v>826</v>
      </c>
      <c r="I34" s="1">
        <v>3682</v>
      </c>
      <c r="J34" s="1">
        <v>1729</v>
      </c>
      <c r="K34" s="1">
        <v>2104</v>
      </c>
      <c r="L34" s="1">
        <v>8147</v>
      </c>
      <c r="M34" s="1">
        <v>18440</v>
      </c>
      <c r="N34" s="1">
        <v>738</v>
      </c>
      <c r="O34" s="1">
        <v>675</v>
      </c>
      <c r="P34" s="1">
        <v>3951</v>
      </c>
      <c r="Q34" s="1">
        <v>2023</v>
      </c>
      <c r="R34" s="1">
        <v>4762</v>
      </c>
      <c r="S34" s="1">
        <v>5834</v>
      </c>
      <c r="T34" s="1">
        <v>10850</v>
      </c>
      <c r="U34" s="1">
        <v>14439</v>
      </c>
      <c r="V34" s="1">
        <v>7976</v>
      </c>
      <c r="W34" s="1">
        <v>3576</v>
      </c>
    </row>
    <row r="35" spans="2:23" x14ac:dyDescent="0.25">
      <c r="B35" s="23">
        <v>2052</v>
      </c>
      <c r="C35" s="2">
        <v>4583</v>
      </c>
      <c r="D35" s="2">
        <v>9008</v>
      </c>
      <c r="E35" s="2">
        <v>7074</v>
      </c>
      <c r="F35" s="2">
        <v>1645</v>
      </c>
      <c r="G35" s="2">
        <v>1361</v>
      </c>
      <c r="H35" s="2">
        <v>820</v>
      </c>
      <c r="I35" s="2">
        <v>3671</v>
      </c>
      <c r="J35" s="2">
        <v>1725</v>
      </c>
      <c r="K35" s="2">
        <v>2099</v>
      </c>
      <c r="L35" s="2">
        <v>8147</v>
      </c>
      <c r="M35" s="2">
        <v>18393</v>
      </c>
      <c r="N35" s="2">
        <v>737</v>
      </c>
      <c r="O35" s="2">
        <v>673</v>
      </c>
      <c r="P35" s="2">
        <v>3904</v>
      </c>
      <c r="Q35" s="2">
        <v>2023</v>
      </c>
      <c r="R35" s="2">
        <v>4750</v>
      </c>
      <c r="S35" s="2">
        <v>5834</v>
      </c>
      <c r="T35" s="2">
        <v>10850</v>
      </c>
      <c r="U35" s="2">
        <v>14293</v>
      </c>
      <c r="V35" s="2">
        <v>7976</v>
      </c>
      <c r="W35" s="2">
        <v>3571</v>
      </c>
    </row>
    <row r="36" spans="2:23" x14ac:dyDescent="0.25">
      <c r="B36" s="22">
        <v>2053</v>
      </c>
      <c r="C36" s="1">
        <v>4562</v>
      </c>
      <c r="D36" s="1">
        <v>8963</v>
      </c>
      <c r="E36" s="1">
        <v>7041</v>
      </c>
      <c r="F36" s="1">
        <v>1638</v>
      </c>
      <c r="G36" s="1">
        <v>1355</v>
      </c>
      <c r="H36" s="1">
        <v>820</v>
      </c>
      <c r="I36" s="1">
        <v>3651</v>
      </c>
      <c r="J36" s="1">
        <v>1717</v>
      </c>
      <c r="K36" s="1">
        <v>2089</v>
      </c>
      <c r="L36" s="1">
        <v>8147</v>
      </c>
      <c r="M36" s="1">
        <v>18305</v>
      </c>
      <c r="N36" s="1">
        <v>734</v>
      </c>
      <c r="O36" s="1">
        <v>670</v>
      </c>
      <c r="P36" s="1">
        <v>3859</v>
      </c>
      <c r="Q36" s="1">
        <v>2021</v>
      </c>
      <c r="R36" s="1">
        <v>4728</v>
      </c>
      <c r="S36" s="1">
        <v>5833</v>
      </c>
      <c r="T36" s="1">
        <v>10850</v>
      </c>
      <c r="U36" s="1">
        <v>14074</v>
      </c>
      <c r="V36" s="1">
        <v>7976</v>
      </c>
      <c r="W36" s="1">
        <v>3560</v>
      </c>
    </row>
    <row r="37" spans="2:23" x14ac:dyDescent="0.25">
      <c r="B37" s="23">
        <v>2054</v>
      </c>
      <c r="C37" s="2">
        <v>4551</v>
      </c>
      <c r="D37" s="2">
        <v>8942</v>
      </c>
      <c r="E37" s="2">
        <v>7025</v>
      </c>
      <c r="F37" s="2">
        <v>1634</v>
      </c>
      <c r="G37" s="2">
        <v>1352</v>
      </c>
      <c r="H37" s="2">
        <v>814</v>
      </c>
      <c r="I37" s="2">
        <v>3642</v>
      </c>
      <c r="J37" s="2">
        <v>1713</v>
      </c>
      <c r="K37" s="2">
        <v>2084</v>
      </c>
      <c r="L37" s="2">
        <v>8147</v>
      </c>
      <c r="M37" s="2">
        <v>18262</v>
      </c>
      <c r="N37" s="2">
        <v>732</v>
      </c>
      <c r="O37" s="2">
        <v>669</v>
      </c>
      <c r="P37" s="2">
        <v>3813</v>
      </c>
      <c r="Q37" s="2">
        <v>2020</v>
      </c>
      <c r="R37" s="2">
        <v>4717</v>
      </c>
      <c r="S37" s="2">
        <v>5832</v>
      </c>
      <c r="T37" s="2">
        <v>10850</v>
      </c>
      <c r="U37" s="2">
        <v>14074</v>
      </c>
      <c r="V37" s="2">
        <v>7976</v>
      </c>
      <c r="W37" s="2">
        <v>3555</v>
      </c>
    </row>
    <row r="38" spans="2:23" ht="15.75" thickBot="1" x14ac:dyDescent="0.3">
      <c r="B38" s="48">
        <v>2055</v>
      </c>
      <c r="C38" s="49">
        <v>4541</v>
      </c>
      <c r="D38" s="49">
        <v>8922</v>
      </c>
      <c r="E38" s="49">
        <v>7008</v>
      </c>
      <c r="F38" s="49">
        <v>1630</v>
      </c>
      <c r="G38" s="49">
        <v>1349</v>
      </c>
      <c r="H38" s="49">
        <v>814</v>
      </c>
      <c r="I38" s="49">
        <v>3634</v>
      </c>
      <c r="J38" s="49">
        <v>1709</v>
      </c>
      <c r="K38" s="49">
        <v>2079</v>
      </c>
      <c r="L38" s="49">
        <v>8147</v>
      </c>
      <c r="M38" s="49">
        <v>18219</v>
      </c>
      <c r="N38" s="49">
        <v>730</v>
      </c>
      <c r="O38" s="49">
        <v>667</v>
      </c>
      <c r="P38" s="49">
        <v>3768</v>
      </c>
      <c r="Q38" s="49">
        <v>2020</v>
      </c>
      <c r="R38" s="49">
        <v>4706</v>
      </c>
      <c r="S38" s="49">
        <v>5832</v>
      </c>
      <c r="T38" s="49">
        <v>10850</v>
      </c>
      <c r="U38" s="49">
        <v>14074</v>
      </c>
      <c r="V38" s="49">
        <v>7976</v>
      </c>
      <c r="W38" s="49">
        <v>3550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EDFE-762B-45A0-95AE-E0E01CD5002F}">
  <dimension ref="B2:W38"/>
  <sheetViews>
    <sheetView workbookViewId="0">
      <selection activeCell="P5" sqref="P5"/>
    </sheetView>
  </sheetViews>
  <sheetFormatPr defaultRowHeight="15" x14ac:dyDescent="0.25"/>
  <sheetData>
    <row r="2" spans="2:23" x14ac:dyDescent="0.25">
      <c r="B2" s="3" t="s">
        <v>84</v>
      </c>
    </row>
    <row r="4" spans="2:23" ht="36" x14ac:dyDescent="0.25">
      <c r="B4" s="8"/>
      <c r="C4" s="31" t="s">
        <v>0</v>
      </c>
      <c r="D4" s="31" t="s">
        <v>1</v>
      </c>
      <c r="E4" s="31" t="s">
        <v>2</v>
      </c>
      <c r="F4" s="31" t="s">
        <v>3</v>
      </c>
      <c r="G4" s="31" t="s">
        <v>27</v>
      </c>
      <c r="H4" s="31" t="s">
        <v>28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121</v>
      </c>
      <c r="Q4" s="31" t="s">
        <v>11</v>
      </c>
      <c r="R4" s="31" t="s">
        <v>99</v>
      </c>
      <c r="S4" s="31" t="s">
        <v>100</v>
      </c>
      <c r="T4" s="31" t="s">
        <v>12</v>
      </c>
      <c r="U4" s="31" t="s">
        <v>13</v>
      </c>
      <c r="V4" s="31" t="s">
        <v>101</v>
      </c>
      <c r="W4" s="31" t="s">
        <v>14</v>
      </c>
    </row>
    <row r="5" spans="2:23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</row>
    <row r="6" spans="2:23" x14ac:dyDescent="0.25">
      <c r="B6" s="22">
        <v>2023</v>
      </c>
      <c r="C6" s="1">
        <v>5722</v>
      </c>
      <c r="D6" s="1">
        <v>11407</v>
      </c>
      <c r="E6" s="1">
        <v>8236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23251</v>
      </c>
      <c r="N6" s="1">
        <v>1526</v>
      </c>
      <c r="O6" s="1">
        <v>1505</v>
      </c>
      <c r="P6" s="1">
        <v>6368</v>
      </c>
      <c r="Q6" s="1">
        <v>3038</v>
      </c>
      <c r="R6" s="1">
        <v>5545</v>
      </c>
      <c r="S6" s="1">
        <v>7658</v>
      </c>
      <c r="T6" s="1">
        <v>15081</v>
      </c>
      <c r="U6" s="1">
        <v>31138</v>
      </c>
      <c r="V6" s="1">
        <v>12590</v>
      </c>
      <c r="W6" s="1">
        <v>8052</v>
      </c>
    </row>
    <row r="7" spans="2:23" x14ac:dyDescent="0.25">
      <c r="B7" s="23">
        <v>2024</v>
      </c>
      <c r="C7" s="2">
        <v>5587</v>
      </c>
      <c r="D7" s="2">
        <v>11223</v>
      </c>
      <c r="E7" s="2">
        <v>8120</v>
      </c>
      <c r="F7" s="2">
        <v>2065</v>
      </c>
      <c r="G7" s="2">
        <v>1646</v>
      </c>
      <c r="H7" s="2">
        <v>1036</v>
      </c>
      <c r="I7" s="2">
        <v>4998</v>
      </c>
      <c r="J7" s="2">
        <v>1895</v>
      </c>
      <c r="K7" s="2">
        <v>2145</v>
      </c>
      <c r="L7" s="2">
        <v>8243</v>
      </c>
      <c r="M7" s="2">
        <v>22771</v>
      </c>
      <c r="N7" s="2">
        <v>1461</v>
      </c>
      <c r="O7" s="2">
        <v>1428</v>
      </c>
      <c r="P7" s="2">
        <v>6159</v>
      </c>
      <c r="Q7" s="2">
        <v>2847</v>
      </c>
      <c r="R7" s="2">
        <v>5060</v>
      </c>
      <c r="S7" s="2">
        <v>6845</v>
      </c>
      <c r="T7" s="2">
        <v>14388</v>
      </c>
      <c r="U7" s="2">
        <v>28344</v>
      </c>
      <c r="V7" s="2">
        <v>11628</v>
      </c>
      <c r="W7" s="2">
        <v>7523</v>
      </c>
    </row>
    <row r="8" spans="2:23" x14ac:dyDescent="0.25">
      <c r="B8" s="22">
        <v>2025</v>
      </c>
      <c r="C8" s="1">
        <v>5461</v>
      </c>
      <c r="D8" s="1">
        <v>11057</v>
      </c>
      <c r="E8" s="1">
        <v>8017</v>
      </c>
      <c r="F8" s="1">
        <v>2009</v>
      </c>
      <c r="G8" s="1">
        <v>1611</v>
      </c>
      <c r="H8" s="1">
        <v>1014</v>
      </c>
      <c r="I8" s="1">
        <v>4925</v>
      </c>
      <c r="J8" s="1">
        <v>1884</v>
      </c>
      <c r="K8" s="1">
        <v>2160</v>
      </c>
      <c r="L8" s="1">
        <v>8205</v>
      </c>
      <c r="M8" s="1">
        <v>22330</v>
      </c>
      <c r="N8" s="1">
        <v>1400</v>
      </c>
      <c r="O8" s="1">
        <v>1353</v>
      </c>
      <c r="P8" s="1">
        <v>5909</v>
      </c>
      <c r="Q8" s="1">
        <v>2665</v>
      </c>
      <c r="R8" s="1">
        <v>4606</v>
      </c>
      <c r="S8" s="1">
        <v>6093</v>
      </c>
      <c r="T8" s="1">
        <v>13721</v>
      </c>
      <c r="U8" s="1">
        <v>25753</v>
      </c>
      <c r="V8" s="1">
        <v>10715</v>
      </c>
      <c r="W8" s="1">
        <v>7028</v>
      </c>
    </row>
    <row r="9" spans="2:23" x14ac:dyDescent="0.25">
      <c r="B9" s="23">
        <v>2026</v>
      </c>
      <c r="C9" s="2">
        <v>5340</v>
      </c>
      <c r="D9" s="2">
        <v>10896</v>
      </c>
      <c r="E9" s="2">
        <v>7918</v>
      </c>
      <c r="F9" s="2">
        <v>1955</v>
      </c>
      <c r="G9" s="2">
        <v>1577</v>
      </c>
      <c r="H9" s="2">
        <v>993</v>
      </c>
      <c r="I9" s="2">
        <v>4854</v>
      </c>
      <c r="J9" s="2">
        <v>1875</v>
      </c>
      <c r="K9" s="2">
        <v>2174</v>
      </c>
      <c r="L9" s="2">
        <v>8169</v>
      </c>
      <c r="M9" s="2">
        <v>21903</v>
      </c>
      <c r="N9" s="2">
        <v>1341</v>
      </c>
      <c r="O9" s="2">
        <v>1283</v>
      </c>
      <c r="P9" s="2">
        <v>5679</v>
      </c>
      <c r="Q9" s="2">
        <v>2495</v>
      </c>
      <c r="R9" s="2">
        <v>4193</v>
      </c>
      <c r="S9" s="2">
        <v>5424</v>
      </c>
      <c r="T9" s="2">
        <v>13085</v>
      </c>
      <c r="U9" s="2">
        <v>23405</v>
      </c>
      <c r="V9" s="2">
        <v>9874</v>
      </c>
      <c r="W9" s="2">
        <v>6567</v>
      </c>
    </row>
    <row r="10" spans="2:23" x14ac:dyDescent="0.25">
      <c r="B10" s="22">
        <v>2027</v>
      </c>
      <c r="C10" s="1">
        <v>5205</v>
      </c>
      <c r="D10" s="1">
        <v>10704</v>
      </c>
      <c r="E10" s="1">
        <v>7796</v>
      </c>
      <c r="F10" s="1">
        <v>1896</v>
      </c>
      <c r="G10" s="1">
        <v>1540</v>
      </c>
      <c r="H10" s="1">
        <v>968</v>
      </c>
      <c r="I10" s="1">
        <v>4770</v>
      </c>
      <c r="J10" s="1">
        <v>1860</v>
      </c>
      <c r="K10" s="1">
        <v>2183</v>
      </c>
      <c r="L10" s="1">
        <v>8108</v>
      </c>
      <c r="M10" s="1">
        <v>21418</v>
      </c>
      <c r="N10" s="1">
        <v>1282</v>
      </c>
      <c r="O10" s="1">
        <v>1216</v>
      </c>
      <c r="P10" s="1">
        <v>5500</v>
      </c>
      <c r="Q10" s="1">
        <v>2334</v>
      </c>
      <c r="R10" s="1">
        <v>3814</v>
      </c>
      <c r="S10" s="1">
        <v>4825</v>
      </c>
      <c r="T10" s="1">
        <v>12470</v>
      </c>
      <c r="U10" s="1">
        <v>21205</v>
      </c>
      <c r="V10" s="1">
        <v>9099</v>
      </c>
      <c r="W10" s="1">
        <v>6116</v>
      </c>
    </row>
    <row r="11" spans="2:23" x14ac:dyDescent="0.25">
      <c r="B11" s="23">
        <v>2028</v>
      </c>
      <c r="C11" s="2">
        <v>5074</v>
      </c>
      <c r="D11" s="2">
        <v>10516</v>
      </c>
      <c r="E11" s="2">
        <v>7676</v>
      </c>
      <c r="F11" s="2">
        <v>1839</v>
      </c>
      <c r="G11" s="2">
        <v>1503</v>
      </c>
      <c r="H11" s="2">
        <v>943</v>
      </c>
      <c r="I11" s="2">
        <v>4687</v>
      </c>
      <c r="J11" s="2">
        <v>1845</v>
      </c>
      <c r="K11" s="2">
        <v>2191</v>
      </c>
      <c r="L11" s="2">
        <v>8048</v>
      </c>
      <c r="M11" s="2">
        <v>20944</v>
      </c>
      <c r="N11" s="2">
        <v>1225</v>
      </c>
      <c r="O11" s="2">
        <v>1153</v>
      </c>
      <c r="P11" s="2">
        <v>5328</v>
      </c>
      <c r="Q11" s="2">
        <v>2183</v>
      </c>
      <c r="R11" s="2">
        <v>3469</v>
      </c>
      <c r="S11" s="2">
        <v>4292</v>
      </c>
      <c r="T11" s="2">
        <v>11884</v>
      </c>
      <c r="U11" s="2">
        <v>19213</v>
      </c>
      <c r="V11" s="2">
        <v>8385</v>
      </c>
      <c r="W11" s="2">
        <v>5696</v>
      </c>
    </row>
    <row r="12" spans="2:23" x14ac:dyDescent="0.25">
      <c r="B12" s="22">
        <v>2029</v>
      </c>
      <c r="C12" s="1">
        <v>4947</v>
      </c>
      <c r="D12" s="1">
        <v>10332</v>
      </c>
      <c r="E12" s="1">
        <v>7558</v>
      </c>
      <c r="F12" s="1">
        <v>1784</v>
      </c>
      <c r="G12" s="1">
        <v>1467</v>
      </c>
      <c r="H12" s="1">
        <v>918</v>
      </c>
      <c r="I12" s="1">
        <v>4606</v>
      </c>
      <c r="J12" s="1">
        <v>1830</v>
      </c>
      <c r="K12" s="1">
        <v>2199</v>
      </c>
      <c r="L12" s="1">
        <v>7988</v>
      </c>
      <c r="M12" s="1">
        <v>20481</v>
      </c>
      <c r="N12" s="1">
        <v>1171</v>
      </c>
      <c r="O12" s="1">
        <v>1093</v>
      </c>
      <c r="P12" s="1">
        <v>5131</v>
      </c>
      <c r="Q12" s="1">
        <v>2042</v>
      </c>
      <c r="R12" s="1">
        <v>3156</v>
      </c>
      <c r="S12" s="1">
        <v>3817</v>
      </c>
      <c r="T12" s="1">
        <v>11326</v>
      </c>
      <c r="U12" s="1">
        <v>17409</v>
      </c>
      <c r="V12" s="1">
        <v>7727</v>
      </c>
      <c r="W12" s="1">
        <v>5305</v>
      </c>
    </row>
    <row r="13" spans="2:23" x14ac:dyDescent="0.25">
      <c r="B13" s="23">
        <v>2030</v>
      </c>
      <c r="C13" s="2">
        <v>4860</v>
      </c>
      <c r="D13" s="2">
        <v>10207</v>
      </c>
      <c r="E13" s="2">
        <v>7475</v>
      </c>
      <c r="F13" s="2">
        <v>1747</v>
      </c>
      <c r="G13" s="2">
        <v>1443</v>
      </c>
      <c r="H13" s="2">
        <v>893</v>
      </c>
      <c r="I13" s="2">
        <v>4552</v>
      </c>
      <c r="J13" s="2">
        <v>1819</v>
      </c>
      <c r="K13" s="2">
        <v>2204</v>
      </c>
      <c r="L13" s="2">
        <v>7938</v>
      </c>
      <c r="M13" s="2">
        <v>20167</v>
      </c>
      <c r="N13" s="2">
        <v>1118</v>
      </c>
      <c r="O13" s="2">
        <v>1038</v>
      </c>
      <c r="P13" s="2">
        <v>4934</v>
      </c>
      <c r="Q13" s="2">
        <v>1944</v>
      </c>
      <c r="R13" s="2">
        <v>2950</v>
      </c>
      <c r="S13" s="2">
        <v>3516</v>
      </c>
      <c r="T13" s="2">
        <v>10964</v>
      </c>
      <c r="U13" s="2">
        <v>15844</v>
      </c>
      <c r="V13" s="2">
        <v>7306</v>
      </c>
      <c r="W13" s="2">
        <v>5036</v>
      </c>
    </row>
    <row r="14" spans="2:23" x14ac:dyDescent="0.25">
      <c r="B14" s="22">
        <v>2031</v>
      </c>
      <c r="C14" s="1">
        <v>4812</v>
      </c>
      <c r="D14" s="1">
        <v>10140</v>
      </c>
      <c r="E14" s="1">
        <v>7428</v>
      </c>
      <c r="F14" s="1">
        <v>1727</v>
      </c>
      <c r="G14" s="1">
        <v>1429</v>
      </c>
      <c r="H14" s="1">
        <v>867</v>
      </c>
      <c r="I14" s="1">
        <v>4526</v>
      </c>
      <c r="J14" s="1">
        <v>1812</v>
      </c>
      <c r="K14" s="1">
        <v>2204</v>
      </c>
      <c r="L14" s="1">
        <v>7912</v>
      </c>
      <c r="M14" s="1">
        <v>19999</v>
      </c>
      <c r="N14" s="1">
        <v>1073</v>
      </c>
      <c r="O14" s="1">
        <v>993</v>
      </c>
      <c r="P14" s="1">
        <v>4763</v>
      </c>
      <c r="Q14" s="1">
        <v>1888</v>
      </c>
      <c r="R14" s="1">
        <v>2843</v>
      </c>
      <c r="S14" s="1">
        <v>3370</v>
      </c>
      <c r="T14" s="1">
        <v>9935</v>
      </c>
      <c r="U14" s="1">
        <v>14510</v>
      </c>
      <c r="V14" s="1">
        <v>7105</v>
      </c>
      <c r="W14" s="1">
        <v>4883</v>
      </c>
    </row>
    <row r="15" spans="2:23" x14ac:dyDescent="0.25">
      <c r="B15" s="23">
        <v>2032</v>
      </c>
      <c r="C15" s="2">
        <v>4804</v>
      </c>
      <c r="D15" s="2">
        <v>10131</v>
      </c>
      <c r="E15" s="2">
        <v>7415</v>
      </c>
      <c r="F15" s="2">
        <v>1724</v>
      </c>
      <c r="G15" s="2">
        <v>1427</v>
      </c>
      <c r="H15" s="2">
        <v>866</v>
      </c>
      <c r="I15" s="2">
        <v>4526</v>
      </c>
      <c r="J15" s="2">
        <v>1808</v>
      </c>
      <c r="K15" s="2">
        <v>2200</v>
      </c>
      <c r="L15" s="2">
        <v>7867</v>
      </c>
      <c r="M15" s="2">
        <v>19972</v>
      </c>
      <c r="N15" s="2">
        <v>1045</v>
      </c>
      <c r="O15" s="2">
        <v>965</v>
      </c>
      <c r="P15" s="2">
        <v>4638</v>
      </c>
      <c r="Q15" s="2">
        <v>1872</v>
      </c>
      <c r="R15" s="2">
        <v>2826</v>
      </c>
      <c r="S15" s="2">
        <v>3360</v>
      </c>
      <c r="T15" s="2">
        <v>9003</v>
      </c>
      <c r="U15" s="2">
        <v>13437</v>
      </c>
      <c r="V15" s="2">
        <v>7105</v>
      </c>
      <c r="W15" s="2">
        <v>4839</v>
      </c>
    </row>
    <row r="16" spans="2:23" x14ac:dyDescent="0.25">
      <c r="B16" s="22">
        <v>2033</v>
      </c>
      <c r="C16" s="1">
        <v>4796</v>
      </c>
      <c r="D16" s="1">
        <v>10122</v>
      </c>
      <c r="E16" s="1">
        <v>7402</v>
      </c>
      <c r="F16" s="1">
        <v>1721</v>
      </c>
      <c r="G16" s="1">
        <v>1424</v>
      </c>
      <c r="H16" s="1">
        <v>864</v>
      </c>
      <c r="I16" s="1">
        <v>4527</v>
      </c>
      <c r="J16" s="1">
        <v>1805</v>
      </c>
      <c r="K16" s="1">
        <v>2196</v>
      </c>
      <c r="L16" s="1">
        <v>7796</v>
      </c>
      <c r="M16" s="1">
        <v>19945</v>
      </c>
      <c r="N16" s="1">
        <v>998</v>
      </c>
      <c r="O16" s="1">
        <v>922</v>
      </c>
      <c r="P16" s="1">
        <v>4520</v>
      </c>
      <c r="Q16" s="1">
        <v>1858</v>
      </c>
      <c r="R16" s="1">
        <v>2811</v>
      </c>
      <c r="S16" s="1">
        <v>3353</v>
      </c>
      <c r="T16" s="1">
        <v>8159</v>
      </c>
      <c r="U16" s="1">
        <v>12793</v>
      </c>
      <c r="V16" s="1">
        <v>7105</v>
      </c>
      <c r="W16" s="1">
        <v>4787</v>
      </c>
    </row>
    <row r="17" spans="2:23" x14ac:dyDescent="0.25">
      <c r="B17" s="23">
        <v>2034</v>
      </c>
      <c r="C17" s="2">
        <v>4787</v>
      </c>
      <c r="D17" s="2">
        <v>10113</v>
      </c>
      <c r="E17" s="2">
        <v>7389</v>
      </c>
      <c r="F17" s="2">
        <v>1718</v>
      </c>
      <c r="G17" s="2">
        <v>1422</v>
      </c>
      <c r="H17" s="2">
        <v>863</v>
      </c>
      <c r="I17" s="2">
        <v>4527</v>
      </c>
      <c r="J17" s="2">
        <v>1802</v>
      </c>
      <c r="K17" s="2">
        <v>2192</v>
      </c>
      <c r="L17" s="2">
        <v>7694</v>
      </c>
      <c r="M17" s="2">
        <v>19920</v>
      </c>
      <c r="N17" s="2">
        <v>933</v>
      </c>
      <c r="O17" s="2">
        <v>864</v>
      </c>
      <c r="P17" s="2">
        <v>4421</v>
      </c>
      <c r="Q17" s="2">
        <v>1845</v>
      </c>
      <c r="R17" s="2">
        <v>2798</v>
      </c>
      <c r="S17" s="2">
        <v>3268</v>
      </c>
      <c r="T17" s="2">
        <v>7394</v>
      </c>
      <c r="U17" s="2">
        <v>12526</v>
      </c>
      <c r="V17" s="2">
        <v>7104</v>
      </c>
      <c r="W17" s="2">
        <v>4710</v>
      </c>
    </row>
    <row r="18" spans="2:23" x14ac:dyDescent="0.25">
      <c r="B18" s="22">
        <v>2035</v>
      </c>
      <c r="C18" s="1">
        <v>4779</v>
      </c>
      <c r="D18" s="1">
        <v>9828</v>
      </c>
      <c r="E18" s="1">
        <v>7376</v>
      </c>
      <c r="F18" s="1">
        <v>1715</v>
      </c>
      <c r="G18" s="1">
        <v>1419</v>
      </c>
      <c r="H18" s="1">
        <v>861</v>
      </c>
      <c r="I18" s="1">
        <v>4256</v>
      </c>
      <c r="J18" s="1">
        <v>1799</v>
      </c>
      <c r="K18" s="1">
        <v>2189</v>
      </c>
      <c r="L18" s="1">
        <v>7604</v>
      </c>
      <c r="M18" s="1">
        <v>19617</v>
      </c>
      <c r="N18" s="1">
        <v>853</v>
      </c>
      <c r="O18" s="1">
        <v>793</v>
      </c>
      <c r="P18" s="1">
        <v>4319</v>
      </c>
      <c r="Q18" s="1">
        <v>1832</v>
      </c>
      <c r="R18" s="1">
        <v>2786</v>
      </c>
      <c r="S18" s="1">
        <v>3184</v>
      </c>
      <c r="T18" s="1">
        <v>6700</v>
      </c>
      <c r="U18" s="1">
        <v>11955</v>
      </c>
      <c r="V18" s="1">
        <v>7104</v>
      </c>
      <c r="W18" s="1">
        <v>4612</v>
      </c>
    </row>
    <row r="19" spans="2:23" x14ac:dyDescent="0.25">
      <c r="B19" s="23">
        <v>2036</v>
      </c>
      <c r="C19" s="2">
        <v>4771</v>
      </c>
      <c r="D19" s="2">
        <v>9542</v>
      </c>
      <c r="E19" s="2">
        <v>7364</v>
      </c>
      <c r="F19" s="2">
        <v>1713</v>
      </c>
      <c r="G19" s="2">
        <v>1417</v>
      </c>
      <c r="H19" s="2">
        <v>860</v>
      </c>
      <c r="I19" s="2">
        <v>3983</v>
      </c>
      <c r="J19" s="2">
        <v>1796</v>
      </c>
      <c r="K19" s="2">
        <v>2185</v>
      </c>
      <c r="L19" s="2">
        <v>7554</v>
      </c>
      <c r="M19" s="2">
        <v>19312</v>
      </c>
      <c r="N19" s="2">
        <v>790</v>
      </c>
      <c r="O19" s="2">
        <v>738</v>
      </c>
      <c r="P19" s="2">
        <v>4233</v>
      </c>
      <c r="Q19" s="2">
        <v>1819</v>
      </c>
      <c r="R19" s="2">
        <v>2776</v>
      </c>
      <c r="S19" s="2">
        <v>3101</v>
      </c>
      <c r="T19" s="2">
        <v>6072</v>
      </c>
      <c r="U19" s="2">
        <v>11381</v>
      </c>
      <c r="V19" s="2">
        <v>7086</v>
      </c>
      <c r="W19" s="2">
        <v>4516</v>
      </c>
    </row>
    <row r="20" spans="2:23" x14ac:dyDescent="0.25">
      <c r="B20" s="22">
        <v>2037</v>
      </c>
      <c r="C20" s="1">
        <v>4764</v>
      </c>
      <c r="D20" s="1">
        <v>9253</v>
      </c>
      <c r="E20" s="1">
        <v>7352</v>
      </c>
      <c r="F20" s="1">
        <v>1710</v>
      </c>
      <c r="G20" s="1">
        <v>1415</v>
      </c>
      <c r="H20" s="1">
        <v>859</v>
      </c>
      <c r="I20" s="1">
        <v>3708</v>
      </c>
      <c r="J20" s="1">
        <v>1793</v>
      </c>
      <c r="K20" s="1">
        <v>2181</v>
      </c>
      <c r="L20" s="1">
        <v>7531</v>
      </c>
      <c r="M20" s="1">
        <v>19007</v>
      </c>
      <c r="N20" s="1">
        <v>740</v>
      </c>
      <c r="O20" s="1">
        <v>694</v>
      </c>
      <c r="P20" s="1">
        <v>4146</v>
      </c>
      <c r="Q20" s="1">
        <v>1807</v>
      </c>
      <c r="R20" s="1">
        <v>2767</v>
      </c>
      <c r="S20" s="1">
        <v>3098</v>
      </c>
      <c r="T20" s="1">
        <v>5503</v>
      </c>
      <c r="U20" s="1">
        <v>10805</v>
      </c>
      <c r="V20" s="1">
        <v>7064</v>
      </c>
      <c r="W20" s="1">
        <v>4439</v>
      </c>
    </row>
    <row r="21" spans="2:23" x14ac:dyDescent="0.25">
      <c r="B21" s="23">
        <v>2038</v>
      </c>
      <c r="C21" s="2">
        <v>4756</v>
      </c>
      <c r="D21" s="2">
        <v>9241</v>
      </c>
      <c r="E21" s="2">
        <v>7340</v>
      </c>
      <c r="F21" s="2">
        <v>1707</v>
      </c>
      <c r="G21" s="2">
        <v>1413</v>
      </c>
      <c r="H21" s="2">
        <v>857</v>
      </c>
      <c r="I21" s="2">
        <v>3704</v>
      </c>
      <c r="J21" s="2">
        <v>1790</v>
      </c>
      <c r="K21" s="2">
        <v>2178</v>
      </c>
      <c r="L21" s="2">
        <v>7539</v>
      </c>
      <c r="M21" s="2">
        <v>18979</v>
      </c>
      <c r="N21" s="2">
        <v>698</v>
      </c>
      <c r="O21" s="2">
        <v>657</v>
      </c>
      <c r="P21" s="2">
        <v>4065</v>
      </c>
      <c r="Q21" s="2">
        <v>1796</v>
      </c>
      <c r="R21" s="2">
        <v>2759</v>
      </c>
      <c r="S21" s="2">
        <v>3096</v>
      </c>
      <c r="T21" s="2">
        <v>4987</v>
      </c>
      <c r="U21" s="2">
        <v>10824</v>
      </c>
      <c r="V21" s="2">
        <v>7042</v>
      </c>
      <c r="W21" s="2">
        <v>4371</v>
      </c>
    </row>
    <row r="22" spans="2:23" x14ac:dyDescent="0.25">
      <c r="B22" s="22">
        <v>2039</v>
      </c>
      <c r="C22" s="1">
        <v>4748</v>
      </c>
      <c r="D22" s="1">
        <v>9185</v>
      </c>
      <c r="E22" s="1">
        <v>7329</v>
      </c>
      <c r="F22" s="1">
        <v>1704</v>
      </c>
      <c r="G22" s="1">
        <v>1410</v>
      </c>
      <c r="H22" s="1">
        <v>856</v>
      </c>
      <c r="I22" s="1">
        <v>3658</v>
      </c>
      <c r="J22" s="1">
        <v>1787</v>
      </c>
      <c r="K22" s="1">
        <v>2175</v>
      </c>
      <c r="L22" s="1">
        <v>7545</v>
      </c>
      <c r="M22" s="1">
        <v>18907</v>
      </c>
      <c r="N22" s="1">
        <v>667</v>
      </c>
      <c r="O22" s="1">
        <v>629</v>
      </c>
      <c r="P22" s="1">
        <v>3963</v>
      </c>
      <c r="Q22" s="1">
        <v>1788</v>
      </c>
      <c r="R22" s="1">
        <v>2753</v>
      </c>
      <c r="S22" s="1">
        <v>3094</v>
      </c>
      <c r="T22" s="1">
        <v>4519</v>
      </c>
      <c r="U22" s="1">
        <v>10845</v>
      </c>
      <c r="V22" s="1">
        <v>7039</v>
      </c>
      <c r="W22" s="1">
        <v>4310</v>
      </c>
    </row>
    <row r="23" spans="2:23" x14ac:dyDescent="0.25">
      <c r="B23" s="23">
        <v>2040</v>
      </c>
      <c r="C23" s="2">
        <v>4741</v>
      </c>
      <c r="D23" s="2">
        <v>9130</v>
      </c>
      <c r="E23" s="2">
        <v>7318</v>
      </c>
      <c r="F23" s="2">
        <v>1702</v>
      </c>
      <c r="G23" s="2">
        <v>1408</v>
      </c>
      <c r="H23" s="2">
        <v>855</v>
      </c>
      <c r="I23" s="2">
        <v>3611</v>
      </c>
      <c r="J23" s="2">
        <v>1785</v>
      </c>
      <c r="K23" s="2">
        <v>2171</v>
      </c>
      <c r="L23" s="2">
        <v>7534</v>
      </c>
      <c r="M23" s="2">
        <v>18837</v>
      </c>
      <c r="N23" s="2">
        <v>643</v>
      </c>
      <c r="O23" s="2">
        <v>607</v>
      </c>
      <c r="P23" s="2">
        <v>3861</v>
      </c>
      <c r="Q23" s="2">
        <v>1781</v>
      </c>
      <c r="R23" s="2">
        <v>2748</v>
      </c>
      <c r="S23" s="2">
        <v>3094</v>
      </c>
      <c r="T23" s="2">
        <v>4095</v>
      </c>
      <c r="U23" s="2">
        <v>10866</v>
      </c>
      <c r="V23" s="2">
        <v>7039</v>
      </c>
      <c r="W23" s="2">
        <v>4259</v>
      </c>
    </row>
    <row r="24" spans="2:23" x14ac:dyDescent="0.25">
      <c r="B24" s="22">
        <v>2041</v>
      </c>
      <c r="C24" s="1">
        <v>4727</v>
      </c>
      <c r="D24" s="1">
        <v>9062</v>
      </c>
      <c r="E24" s="1">
        <v>7296</v>
      </c>
      <c r="F24" s="1">
        <v>1697</v>
      </c>
      <c r="G24" s="1">
        <v>1404</v>
      </c>
      <c r="H24" s="1">
        <v>852</v>
      </c>
      <c r="I24" s="1">
        <v>3561</v>
      </c>
      <c r="J24" s="1">
        <v>1780</v>
      </c>
      <c r="K24" s="1">
        <v>2165</v>
      </c>
      <c r="L24" s="1">
        <v>7491</v>
      </c>
      <c r="M24" s="1">
        <v>18741</v>
      </c>
      <c r="N24" s="1">
        <v>622</v>
      </c>
      <c r="O24" s="1">
        <v>588</v>
      </c>
      <c r="P24" s="1">
        <v>3746</v>
      </c>
      <c r="Q24" s="1">
        <v>1774</v>
      </c>
      <c r="R24" s="1">
        <v>2742</v>
      </c>
      <c r="S24" s="1">
        <v>3093</v>
      </c>
      <c r="T24" s="1">
        <v>3710</v>
      </c>
      <c r="U24" s="1">
        <v>10872</v>
      </c>
      <c r="V24" s="1">
        <v>7039</v>
      </c>
      <c r="W24" s="1">
        <v>4214</v>
      </c>
    </row>
    <row r="25" spans="2:23" x14ac:dyDescent="0.25">
      <c r="B25" s="23">
        <v>2042</v>
      </c>
      <c r="C25" s="2">
        <v>4713</v>
      </c>
      <c r="D25" s="2">
        <v>9041</v>
      </c>
      <c r="E25" s="2">
        <v>7275</v>
      </c>
      <c r="F25" s="2">
        <v>1692</v>
      </c>
      <c r="G25" s="2">
        <v>1400</v>
      </c>
      <c r="H25" s="2">
        <v>850</v>
      </c>
      <c r="I25" s="2">
        <v>3555</v>
      </c>
      <c r="J25" s="2">
        <v>1774</v>
      </c>
      <c r="K25" s="2">
        <v>2158</v>
      </c>
      <c r="L25" s="2">
        <v>7452</v>
      </c>
      <c r="M25" s="2">
        <v>18691</v>
      </c>
      <c r="N25" s="2">
        <v>606</v>
      </c>
      <c r="O25" s="2">
        <v>574</v>
      </c>
      <c r="P25" s="2">
        <v>3648</v>
      </c>
      <c r="Q25" s="2">
        <v>1767</v>
      </c>
      <c r="R25" s="2">
        <v>2736</v>
      </c>
      <c r="S25" s="2">
        <v>3092</v>
      </c>
      <c r="T25" s="2">
        <v>3361</v>
      </c>
      <c r="U25" s="2">
        <v>10879</v>
      </c>
      <c r="V25" s="2">
        <v>6986</v>
      </c>
      <c r="W25" s="2">
        <v>4187</v>
      </c>
    </row>
    <row r="26" spans="2:23" x14ac:dyDescent="0.25">
      <c r="B26" s="22">
        <v>2043</v>
      </c>
      <c r="C26" s="1">
        <v>4700</v>
      </c>
      <c r="D26" s="1">
        <v>8917</v>
      </c>
      <c r="E26" s="1">
        <v>7254</v>
      </c>
      <c r="F26" s="1">
        <v>1687</v>
      </c>
      <c r="G26" s="1">
        <v>1396</v>
      </c>
      <c r="H26" s="1">
        <v>847</v>
      </c>
      <c r="I26" s="1">
        <v>3449</v>
      </c>
      <c r="J26" s="1">
        <v>1769</v>
      </c>
      <c r="K26" s="1">
        <v>2152</v>
      </c>
      <c r="L26" s="1">
        <v>7432</v>
      </c>
      <c r="M26" s="1">
        <v>18539</v>
      </c>
      <c r="N26" s="1">
        <v>591</v>
      </c>
      <c r="O26" s="1">
        <v>560</v>
      </c>
      <c r="P26" s="1">
        <v>3545</v>
      </c>
      <c r="Q26" s="1">
        <v>1759</v>
      </c>
      <c r="R26" s="1">
        <v>2731</v>
      </c>
      <c r="S26" s="1">
        <v>3091</v>
      </c>
      <c r="T26" s="1">
        <v>3045</v>
      </c>
      <c r="U26" s="1">
        <v>10885</v>
      </c>
      <c r="V26" s="1">
        <v>6919</v>
      </c>
      <c r="W26" s="1">
        <v>4169</v>
      </c>
    </row>
    <row r="27" spans="2:23" x14ac:dyDescent="0.25">
      <c r="B27" s="23">
        <v>2044</v>
      </c>
      <c r="C27" s="2">
        <v>4686</v>
      </c>
      <c r="D27" s="2">
        <v>8790</v>
      </c>
      <c r="E27" s="2">
        <v>7233</v>
      </c>
      <c r="F27" s="2">
        <v>1682</v>
      </c>
      <c r="G27" s="2">
        <v>1392</v>
      </c>
      <c r="H27" s="2">
        <v>845</v>
      </c>
      <c r="I27" s="2">
        <v>3339</v>
      </c>
      <c r="J27" s="2">
        <v>1764</v>
      </c>
      <c r="K27" s="2">
        <v>2146</v>
      </c>
      <c r="L27" s="2">
        <v>7437</v>
      </c>
      <c r="M27" s="2">
        <v>18383</v>
      </c>
      <c r="N27" s="2">
        <v>579</v>
      </c>
      <c r="O27" s="2">
        <v>549</v>
      </c>
      <c r="P27" s="2">
        <v>3464</v>
      </c>
      <c r="Q27" s="2">
        <v>1753</v>
      </c>
      <c r="R27" s="2">
        <v>2725</v>
      </c>
      <c r="S27" s="2">
        <v>3054</v>
      </c>
      <c r="T27" s="2">
        <v>2759</v>
      </c>
      <c r="U27" s="2">
        <v>10891</v>
      </c>
      <c r="V27" s="2">
        <v>6643</v>
      </c>
      <c r="W27" s="2">
        <v>4158</v>
      </c>
    </row>
    <row r="28" spans="2:23" x14ac:dyDescent="0.25">
      <c r="B28" s="22">
        <v>2045</v>
      </c>
      <c r="C28" s="1">
        <v>4672</v>
      </c>
      <c r="D28" s="1">
        <v>8663</v>
      </c>
      <c r="E28" s="1">
        <v>7211</v>
      </c>
      <c r="F28" s="1">
        <v>1677</v>
      </c>
      <c r="G28" s="1">
        <v>1388</v>
      </c>
      <c r="H28" s="1">
        <v>842</v>
      </c>
      <c r="I28" s="1">
        <v>3229</v>
      </c>
      <c r="J28" s="1">
        <v>1759</v>
      </c>
      <c r="K28" s="1">
        <v>2140</v>
      </c>
      <c r="L28" s="1">
        <v>7441</v>
      </c>
      <c r="M28" s="1">
        <v>18227</v>
      </c>
      <c r="N28" s="1">
        <v>568</v>
      </c>
      <c r="O28" s="1">
        <v>538</v>
      </c>
      <c r="P28" s="1">
        <v>3387</v>
      </c>
      <c r="Q28" s="1">
        <v>1747</v>
      </c>
      <c r="R28" s="1">
        <v>2719</v>
      </c>
      <c r="S28" s="1">
        <v>2932</v>
      </c>
      <c r="T28" s="1">
        <v>2499</v>
      </c>
      <c r="U28" s="1">
        <v>10898</v>
      </c>
      <c r="V28" s="1">
        <v>6409</v>
      </c>
      <c r="W28" s="1">
        <v>4148</v>
      </c>
    </row>
    <row r="29" spans="2:23" x14ac:dyDescent="0.25">
      <c r="B29" s="23">
        <v>2046</v>
      </c>
      <c r="C29" s="2">
        <v>4659</v>
      </c>
      <c r="D29" s="2">
        <v>8636</v>
      </c>
      <c r="E29" s="2">
        <v>7190</v>
      </c>
      <c r="F29" s="2">
        <v>1672</v>
      </c>
      <c r="G29" s="2">
        <v>1384</v>
      </c>
      <c r="H29" s="2">
        <v>840</v>
      </c>
      <c r="I29" s="2">
        <v>3219</v>
      </c>
      <c r="J29" s="2">
        <v>1754</v>
      </c>
      <c r="K29" s="2">
        <v>2133</v>
      </c>
      <c r="L29" s="2">
        <v>7446</v>
      </c>
      <c r="M29" s="2">
        <v>18173</v>
      </c>
      <c r="N29" s="2">
        <v>560</v>
      </c>
      <c r="O29" s="2">
        <v>531</v>
      </c>
      <c r="P29" s="2">
        <v>3325</v>
      </c>
      <c r="Q29" s="2">
        <v>1742</v>
      </c>
      <c r="R29" s="2">
        <v>2713</v>
      </c>
      <c r="S29" s="2">
        <v>2725</v>
      </c>
      <c r="T29" s="2">
        <v>2264</v>
      </c>
      <c r="U29" s="2">
        <v>10904</v>
      </c>
      <c r="V29" s="2">
        <v>6189</v>
      </c>
      <c r="W29" s="2">
        <v>4138</v>
      </c>
    </row>
    <row r="30" spans="2:23" x14ac:dyDescent="0.25">
      <c r="B30" s="22">
        <v>2047</v>
      </c>
      <c r="C30" s="1">
        <v>4645</v>
      </c>
      <c r="D30" s="1">
        <v>8611</v>
      </c>
      <c r="E30" s="1">
        <v>7170</v>
      </c>
      <c r="F30" s="1">
        <v>1667</v>
      </c>
      <c r="G30" s="1">
        <v>1380</v>
      </c>
      <c r="H30" s="1">
        <v>837</v>
      </c>
      <c r="I30" s="1">
        <v>3209</v>
      </c>
      <c r="J30" s="1">
        <v>1749</v>
      </c>
      <c r="K30" s="1">
        <v>2127</v>
      </c>
      <c r="L30" s="1">
        <v>7450</v>
      </c>
      <c r="M30" s="1">
        <v>18120</v>
      </c>
      <c r="N30" s="1">
        <v>554</v>
      </c>
      <c r="O30" s="1">
        <v>525</v>
      </c>
      <c r="P30" s="1">
        <v>3265</v>
      </c>
      <c r="Q30" s="1">
        <v>1737</v>
      </c>
      <c r="R30" s="1">
        <v>2707</v>
      </c>
      <c r="S30" s="1">
        <v>2519</v>
      </c>
      <c r="T30" s="1">
        <v>2051</v>
      </c>
      <c r="U30" s="1">
        <v>10911</v>
      </c>
      <c r="V30" s="1">
        <v>6179</v>
      </c>
      <c r="W30" s="1">
        <v>4129</v>
      </c>
    </row>
    <row r="31" spans="2:23" x14ac:dyDescent="0.25">
      <c r="B31" s="23">
        <v>2048</v>
      </c>
      <c r="C31" s="2">
        <v>4632</v>
      </c>
      <c r="D31" s="2">
        <v>8586</v>
      </c>
      <c r="E31" s="2">
        <v>7149</v>
      </c>
      <c r="F31" s="2">
        <v>1663</v>
      </c>
      <c r="G31" s="2">
        <v>1376</v>
      </c>
      <c r="H31" s="2">
        <v>835</v>
      </c>
      <c r="I31" s="2">
        <v>3199</v>
      </c>
      <c r="J31" s="2">
        <v>1744</v>
      </c>
      <c r="K31" s="2">
        <v>2121</v>
      </c>
      <c r="L31" s="2">
        <v>7455</v>
      </c>
      <c r="M31" s="2">
        <v>18067</v>
      </c>
      <c r="N31" s="2">
        <v>549</v>
      </c>
      <c r="O31" s="2">
        <v>520</v>
      </c>
      <c r="P31" s="2">
        <v>3210</v>
      </c>
      <c r="Q31" s="2">
        <v>1731</v>
      </c>
      <c r="R31" s="2">
        <v>2700</v>
      </c>
      <c r="S31" s="2">
        <v>2378</v>
      </c>
      <c r="T31" s="2">
        <v>1858</v>
      </c>
      <c r="U31" s="2">
        <v>10917</v>
      </c>
      <c r="V31" s="2">
        <v>6118</v>
      </c>
      <c r="W31" s="2">
        <v>4113</v>
      </c>
    </row>
    <row r="32" spans="2:23" x14ac:dyDescent="0.25">
      <c r="B32" s="22">
        <v>2049</v>
      </c>
      <c r="C32" s="1">
        <v>4618</v>
      </c>
      <c r="D32" s="1">
        <v>8560</v>
      </c>
      <c r="E32" s="1">
        <v>7128</v>
      </c>
      <c r="F32" s="1">
        <v>1658</v>
      </c>
      <c r="G32" s="1">
        <v>1372</v>
      </c>
      <c r="H32" s="1">
        <v>832</v>
      </c>
      <c r="I32" s="1">
        <v>3189</v>
      </c>
      <c r="J32" s="1">
        <v>1739</v>
      </c>
      <c r="K32" s="1">
        <v>2115</v>
      </c>
      <c r="L32" s="1">
        <v>7459</v>
      </c>
      <c r="M32" s="1">
        <v>18013</v>
      </c>
      <c r="N32" s="1">
        <v>545</v>
      </c>
      <c r="O32" s="1">
        <v>516</v>
      </c>
      <c r="P32" s="1">
        <v>3157</v>
      </c>
      <c r="Q32" s="1">
        <v>1726</v>
      </c>
      <c r="R32" s="1">
        <v>2694</v>
      </c>
      <c r="S32" s="1">
        <v>2311</v>
      </c>
      <c r="T32" s="1">
        <v>1684</v>
      </c>
      <c r="U32" s="1">
        <v>10889</v>
      </c>
      <c r="V32" s="1">
        <v>5934</v>
      </c>
      <c r="W32" s="1">
        <v>4092</v>
      </c>
    </row>
    <row r="33" spans="2:23" x14ac:dyDescent="0.25">
      <c r="B33" s="23">
        <v>2050</v>
      </c>
      <c r="C33" s="2">
        <v>4610</v>
      </c>
      <c r="D33" s="2">
        <v>8546</v>
      </c>
      <c r="E33" s="2">
        <v>7116</v>
      </c>
      <c r="F33" s="2">
        <v>1655</v>
      </c>
      <c r="G33" s="2">
        <v>1369</v>
      </c>
      <c r="H33" s="2">
        <v>830</v>
      </c>
      <c r="I33" s="2">
        <v>3184</v>
      </c>
      <c r="J33" s="2">
        <v>1735</v>
      </c>
      <c r="K33" s="2">
        <v>2111</v>
      </c>
      <c r="L33" s="2">
        <v>7464</v>
      </c>
      <c r="M33" s="2">
        <v>17983</v>
      </c>
      <c r="N33" s="2">
        <v>543</v>
      </c>
      <c r="O33" s="2">
        <v>513</v>
      </c>
      <c r="P33" s="2">
        <v>3112</v>
      </c>
      <c r="Q33" s="2">
        <v>1723</v>
      </c>
      <c r="R33" s="2">
        <v>2689</v>
      </c>
      <c r="S33" s="2">
        <v>2279</v>
      </c>
      <c r="T33" s="2">
        <v>1642</v>
      </c>
      <c r="U33" s="2">
        <v>10862</v>
      </c>
      <c r="V33" s="2">
        <v>5750</v>
      </c>
      <c r="W33" s="2">
        <v>4075</v>
      </c>
    </row>
    <row r="34" spans="2:23" x14ac:dyDescent="0.25">
      <c r="B34" s="22">
        <v>2051</v>
      </c>
      <c r="C34" s="1">
        <v>4594</v>
      </c>
      <c r="D34" s="1">
        <v>8519</v>
      </c>
      <c r="E34" s="1">
        <v>7091</v>
      </c>
      <c r="F34" s="1">
        <v>1649</v>
      </c>
      <c r="G34" s="1">
        <v>1365</v>
      </c>
      <c r="H34" s="1">
        <v>830</v>
      </c>
      <c r="I34" s="1">
        <v>3176</v>
      </c>
      <c r="J34" s="1">
        <v>1729</v>
      </c>
      <c r="K34" s="1">
        <v>2104</v>
      </c>
      <c r="L34" s="1">
        <v>7464</v>
      </c>
      <c r="M34" s="1">
        <v>17923</v>
      </c>
      <c r="N34" s="1">
        <v>541</v>
      </c>
      <c r="O34" s="1">
        <v>511</v>
      </c>
      <c r="P34" s="1">
        <v>3067</v>
      </c>
      <c r="Q34" s="1">
        <v>1721</v>
      </c>
      <c r="R34" s="1">
        <v>2683</v>
      </c>
      <c r="S34" s="1">
        <v>2258</v>
      </c>
      <c r="T34" s="1">
        <v>1627</v>
      </c>
      <c r="U34" s="1">
        <v>10813</v>
      </c>
      <c r="V34" s="1">
        <v>5627</v>
      </c>
      <c r="W34" s="1">
        <v>4050</v>
      </c>
    </row>
    <row r="35" spans="2:23" x14ac:dyDescent="0.25">
      <c r="B35" s="23">
        <v>2052</v>
      </c>
      <c r="C35" s="2">
        <v>4583</v>
      </c>
      <c r="D35" s="2">
        <v>8501</v>
      </c>
      <c r="E35" s="2">
        <v>7074</v>
      </c>
      <c r="F35" s="2">
        <v>1645</v>
      </c>
      <c r="G35" s="2">
        <v>1361</v>
      </c>
      <c r="H35" s="2">
        <v>824</v>
      </c>
      <c r="I35" s="2">
        <v>3171</v>
      </c>
      <c r="J35" s="2">
        <v>1725</v>
      </c>
      <c r="K35" s="2">
        <v>2099</v>
      </c>
      <c r="L35" s="2">
        <v>7464</v>
      </c>
      <c r="M35" s="2">
        <v>17884</v>
      </c>
      <c r="N35" s="2">
        <v>540</v>
      </c>
      <c r="O35" s="2">
        <v>510</v>
      </c>
      <c r="P35" s="2">
        <v>3023</v>
      </c>
      <c r="Q35" s="2">
        <v>1721</v>
      </c>
      <c r="R35" s="2">
        <v>2679</v>
      </c>
      <c r="S35" s="2">
        <v>2249</v>
      </c>
      <c r="T35" s="2">
        <v>1622</v>
      </c>
      <c r="U35" s="2">
        <v>10799</v>
      </c>
      <c r="V35" s="2">
        <v>5627</v>
      </c>
      <c r="W35" s="2">
        <v>4035</v>
      </c>
    </row>
    <row r="36" spans="2:23" x14ac:dyDescent="0.25">
      <c r="B36" s="22">
        <v>2053</v>
      </c>
      <c r="C36" s="1">
        <v>4562</v>
      </c>
      <c r="D36" s="1">
        <v>8467</v>
      </c>
      <c r="E36" s="1">
        <v>7041</v>
      </c>
      <c r="F36" s="1">
        <v>1638</v>
      </c>
      <c r="G36" s="1">
        <v>1355</v>
      </c>
      <c r="H36" s="1">
        <v>824</v>
      </c>
      <c r="I36" s="1">
        <v>3161</v>
      </c>
      <c r="J36" s="1">
        <v>1717</v>
      </c>
      <c r="K36" s="1">
        <v>2089</v>
      </c>
      <c r="L36" s="1">
        <v>7464</v>
      </c>
      <c r="M36" s="1">
        <v>17805</v>
      </c>
      <c r="N36" s="1">
        <v>538</v>
      </c>
      <c r="O36" s="1">
        <v>508</v>
      </c>
      <c r="P36" s="1">
        <v>2980</v>
      </c>
      <c r="Q36" s="1">
        <v>1719</v>
      </c>
      <c r="R36" s="1">
        <v>2672</v>
      </c>
      <c r="S36" s="1">
        <v>2234</v>
      </c>
      <c r="T36" s="1">
        <v>1613</v>
      </c>
      <c r="U36" s="1">
        <v>10785</v>
      </c>
      <c r="V36" s="1">
        <v>5627</v>
      </c>
      <c r="W36" s="1">
        <v>4008</v>
      </c>
    </row>
    <row r="37" spans="2:23" x14ac:dyDescent="0.25">
      <c r="B37" s="23">
        <v>2054</v>
      </c>
      <c r="C37" s="2">
        <v>4551</v>
      </c>
      <c r="D37" s="2">
        <v>8449</v>
      </c>
      <c r="E37" s="2">
        <v>7025</v>
      </c>
      <c r="F37" s="2">
        <v>1634</v>
      </c>
      <c r="G37" s="2">
        <v>1352</v>
      </c>
      <c r="H37" s="2">
        <v>818</v>
      </c>
      <c r="I37" s="2">
        <v>3156</v>
      </c>
      <c r="J37" s="2">
        <v>1713</v>
      </c>
      <c r="K37" s="2">
        <v>2084</v>
      </c>
      <c r="L37" s="2">
        <v>7464</v>
      </c>
      <c r="M37" s="2">
        <v>17766</v>
      </c>
      <c r="N37" s="2">
        <v>537</v>
      </c>
      <c r="O37" s="2">
        <v>507</v>
      </c>
      <c r="P37" s="2">
        <v>2938</v>
      </c>
      <c r="Q37" s="2">
        <v>1719</v>
      </c>
      <c r="R37" s="2">
        <v>2669</v>
      </c>
      <c r="S37" s="2">
        <v>2227</v>
      </c>
      <c r="T37" s="2">
        <v>1610</v>
      </c>
      <c r="U37" s="2">
        <v>10785</v>
      </c>
      <c r="V37" s="2">
        <v>5627</v>
      </c>
      <c r="W37" s="2">
        <v>3995</v>
      </c>
    </row>
    <row r="38" spans="2:23" ht="15.75" thickBot="1" x14ac:dyDescent="0.3">
      <c r="B38" s="48">
        <v>2055</v>
      </c>
      <c r="C38" s="49">
        <v>4541</v>
      </c>
      <c r="D38" s="49">
        <v>8432</v>
      </c>
      <c r="E38" s="49">
        <v>7008</v>
      </c>
      <c r="F38" s="49">
        <v>1630</v>
      </c>
      <c r="G38" s="49">
        <v>1349</v>
      </c>
      <c r="H38" s="49">
        <v>818</v>
      </c>
      <c r="I38" s="49">
        <v>3151</v>
      </c>
      <c r="J38" s="49">
        <v>1709</v>
      </c>
      <c r="K38" s="49">
        <v>2079</v>
      </c>
      <c r="L38" s="49">
        <v>7464</v>
      </c>
      <c r="M38" s="49">
        <v>17727</v>
      </c>
      <c r="N38" s="49">
        <v>536</v>
      </c>
      <c r="O38" s="49">
        <v>506</v>
      </c>
      <c r="P38" s="49">
        <v>2896</v>
      </c>
      <c r="Q38" s="49">
        <v>1718</v>
      </c>
      <c r="R38" s="49">
        <v>2665</v>
      </c>
      <c r="S38" s="49">
        <v>2220</v>
      </c>
      <c r="T38" s="49">
        <v>1607</v>
      </c>
      <c r="U38" s="49">
        <v>10785</v>
      </c>
      <c r="V38" s="49">
        <v>5627</v>
      </c>
      <c r="W38" s="49">
        <v>3982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0DB2-A90B-450A-BDD9-FACA538CA80B}">
  <dimension ref="B2:W38"/>
  <sheetViews>
    <sheetView workbookViewId="0">
      <selection activeCell="P5" sqref="P5"/>
    </sheetView>
  </sheetViews>
  <sheetFormatPr defaultRowHeight="15" x14ac:dyDescent="0.25"/>
  <sheetData>
    <row r="2" spans="2:23" x14ac:dyDescent="0.25">
      <c r="B2" t="s">
        <v>85</v>
      </c>
    </row>
    <row r="4" spans="2:23" ht="36" x14ac:dyDescent="0.25">
      <c r="B4" s="8"/>
      <c r="C4" s="31" t="s">
        <v>0</v>
      </c>
      <c r="D4" s="31" t="s">
        <v>1</v>
      </c>
      <c r="E4" s="31" t="s">
        <v>2</v>
      </c>
      <c r="F4" s="31" t="s">
        <v>3</v>
      </c>
      <c r="G4" s="31" t="s">
        <v>27</v>
      </c>
      <c r="H4" s="31" t="s">
        <v>28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121</v>
      </c>
      <c r="Q4" s="31" t="s">
        <v>11</v>
      </c>
      <c r="R4" s="31" t="s">
        <v>99</v>
      </c>
      <c r="S4" s="31" t="s">
        <v>100</v>
      </c>
      <c r="T4" s="31" t="s">
        <v>12</v>
      </c>
      <c r="U4" s="31" t="s">
        <v>13</v>
      </c>
      <c r="V4" s="31" t="s">
        <v>101</v>
      </c>
      <c r="W4" s="31" t="s">
        <v>14</v>
      </c>
    </row>
    <row r="5" spans="2:23" x14ac:dyDescent="0.25">
      <c r="B5" s="7"/>
      <c r="C5" s="2" t="s">
        <v>15</v>
      </c>
      <c r="D5" s="2" t="s">
        <v>15</v>
      </c>
      <c r="E5" s="2" t="s">
        <v>15</v>
      </c>
      <c r="F5" s="2" t="s">
        <v>15</v>
      </c>
      <c r="G5" s="2" t="s">
        <v>15</v>
      </c>
      <c r="H5" s="2" t="s">
        <v>15</v>
      </c>
      <c r="I5" s="2" t="s">
        <v>15</v>
      </c>
      <c r="J5" s="2" t="s">
        <v>15</v>
      </c>
      <c r="K5" s="2" t="s">
        <v>15</v>
      </c>
      <c r="L5" s="2" t="s">
        <v>15</v>
      </c>
      <c r="M5" s="2" t="s">
        <v>15</v>
      </c>
      <c r="N5" s="2" t="s">
        <v>15</v>
      </c>
      <c r="O5" s="2" t="s">
        <v>15</v>
      </c>
      <c r="P5" s="2" t="s">
        <v>15</v>
      </c>
      <c r="Q5" s="2" t="s">
        <v>15</v>
      </c>
      <c r="R5" s="2" t="s">
        <v>15</v>
      </c>
      <c r="S5" s="2" t="s">
        <v>15</v>
      </c>
      <c r="T5" s="2" t="s">
        <v>15</v>
      </c>
      <c r="U5" s="2" t="s">
        <v>15</v>
      </c>
      <c r="V5" s="2" t="s">
        <v>15</v>
      </c>
      <c r="W5" s="2" t="s">
        <v>15</v>
      </c>
    </row>
    <row r="6" spans="2:23" x14ac:dyDescent="0.25">
      <c r="B6" s="22">
        <v>2023</v>
      </c>
      <c r="C6" s="1">
        <v>5722</v>
      </c>
      <c r="D6" s="1">
        <v>11407</v>
      </c>
      <c r="E6" s="1">
        <v>8236</v>
      </c>
      <c r="F6" s="1">
        <v>2126</v>
      </c>
      <c r="G6" s="1">
        <v>1684</v>
      </c>
      <c r="H6" s="1">
        <v>1059</v>
      </c>
      <c r="I6" s="1">
        <v>5079</v>
      </c>
      <c r="J6" s="1">
        <v>1908</v>
      </c>
      <c r="K6" s="1">
        <v>2134</v>
      </c>
      <c r="L6" s="1">
        <v>8294</v>
      </c>
      <c r="M6" s="1">
        <v>23251</v>
      </c>
      <c r="N6" s="1">
        <v>1526</v>
      </c>
      <c r="O6" s="1">
        <v>1505</v>
      </c>
      <c r="P6" s="1">
        <v>6368</v>
      </c>
      <c r="Q6" s="1">
        <v>3038</v>
      </c>
      <c r="R6" s="1">
        <v>5545</v>
      </c>
      <c r="S6" s="1">
        <v>7658</v>
      </c>
      <c r="T6" s="1">
        <v>15081</v>
      </c>
      <c r="U6" s="1">
        <v>31138</v>
      </c>
      <c r="V6" s="1">
        <v>12590</v>
      </c>
      <c r="W6" s="1">
        <v>8052</v>
      </c>
    </row>
    <row r="7" spans="2:23" x14ac:dyDescent="0.25">
      <c r="B7" s="23">
        <v>2024</v>
      </c>
      <c r="C7" s="2">
        <v>5587</v>
      </c>
      <c r="D7" s="2">
        <v>11223</v>
      </c>
      <c r="E7" s="2">
        <v>8120</v>
      </c>
      <c r="F7" s="2">
        <v>2065</v>
      </c>
      <c r="G7" s="2">
        <v>1646</v>
      </c>
      <c r="H7" s="2">
        <v>1036</v>
      </c>
      <c r="I7" s="2">
        <v>4998</v>
      </c>
      <c r="J7" s="2">
        <v>1895</v>
      </c>
      <c r="K7" s="2">
        <v>2145</v>
      </c>
      <c r="L7" s="2">
        <v>8246</v>
      </c>
      <c r="M7" s="2">
        <v>22771</v>
      </c>
      <c r="N7" s="2">
        <v>1434</v>
      </c>
      <c r="O7" s="2">
        <v>1413</v>
      </c>
      <c r="P7" s="2">
        <v>6159</v>
      </c>
      <c r="Q7" s="2">
        <v>2855</v>
      </c>
      <c r="R7" s="2">
        <v>5396</v>
      </c>
      <c r="S7" s="2">
        <v>7275</v>
      </c>
      <c r="T7" s="2">
        <v>14388</v>
      </c>
      <c r="U7" s="2">
        <v>28344</v>
      </c>
      <c r="V7" s="2">
        <v>11716</v>
      </c>
      <c r="W7" s="2">
        <v>7586</v>
      </c>
    </row>
    <row r="8" spans="2:23" x14ac:dyDescent="0.25">
      <c r="B8" s="22">
        <v>2025</v>
      </c>
      <c r="C8" s="1">
        <v>5461</v>
      </c>
      <c r="D8" s="1">
        <v>11057</v>
      </c>
      <c r="E8" s="1">
        <v>8017</v>
      </c>
      <c r="F8" s="1">
        <v>2009</v>
      </c>
      <c r="G8" s="1">
        <v>1611</v>
      </c>
      <c r="H8" s="1">
        <v>1014</v>
      </c>
      <c r="I8" s="1">
        <v>4925</v>
      </c>
      <c r="J8" s="1">
        <v>1884</v>
      </c>
      <c r="K8" s="1">
        <v>2160</v>
      </c>
      <c r="L8" s="1">
        <v>8211</v>
      </c>
      <c r="M8" s="1">
        <v>22330</v>
      </c>
      <c r="N8" s="1">
        <v>1357</v>
      </c>
      <c r="O8" s="1">
        <v>1338</v>
      </c>
      <c r="P8" s="1">
        <v>5909</v>
      </c>
      <c r="Q8" s="1">
        <v>2681</v>
      </c>
      <c r="R8" s="1">
        <v>5252</v>
      </c>
      <c r="S8" s="1">
        <v>6908</v>
      </c>
      <c r="T8" s="1">
        <v>13721</v>
      </c>
      <c r="U8" s="1">
        <v>25753</v>
      </c>
      <c r="V8" s="1">
        <v>10884</v>
      </c>
      <c r="W8" s="1">
        <v>7149</v>
      </c>
    </row>
    <row r="9" spans="2:23" x14ac:dyDescent="0.25">
      <c r="B9" s="23">
        <v>2026</v>
      </c>
      <c r="C9" s="2">
        <v>5340</v>
      </c>
      <c r="D9" s="2">
        <v>10896</v>
      </c>
      <c r="E9" s="2">
        <v>7918</v>
      </c>
      <c r="F9" s="2">
        <v>1955</v>
      </c>
      <c r="G9" s="2">
        <v>1577</v>
      </c>
      <c r="H9" s="2">
        <v>993</v>
      </c>
      <c r="I9" s="2">
        <v>4854</v>
      </c>
      <c r="J9" s="2">
        <v>1875</v>
      </c>
      <c r="K9" s="2">
        <v>2174</v>
      </c>
      <c r="L9" s="2">
        <v>8178</v>
      </c>
      <c r="M9" s="2">
        <v>21903</v>
      </c>
      <c r="N9" s="2">
        <v>1296</v>
      </c>
      <c r="O9" s="2">
        <v>1278</v>
      </c>
      <c r="P9" s="2">
        <v>5679</v>
      </c>
      <c r="Q9" s="2">
        <v>2518</v>
      </c>
      <c r="R9" s="2">
        <v>5112</v>
      </c>
      <c r="S9" s="2">
        <v>6560</v>
      </c>
      <c r="T9" s="2">
        <v>13085</v>
      </c>
      <c r="U9" s="2">
        <v>23405</v>
      </c>
      <c r="V9" s="2">
        <v>10110</v>
      </c>
      <c r="W9" s="2">
        <v>6739</v>
      </c>
    </row>
    <row r="10" spans="2:23" x14ac:dyDescent="0.25">
      <c r="B10" s="22">
        <v>2027</v>
      </c>
      <c r="C10" s="1">
        <v>5205</v>
      </c>
      <c r="D10" s="1">
        <v>10704</v>
      </c>
      <c r="E10" s="1">
        <v>7796</v>
      </c>
      <c r="F10" s="1">
        <v>1896</v>
      </c>
      <c r="G10" s="1">
        <v>1540</v>
      </c>
      <c r="H10" s="1">
        <v>968</v>
      </c>
      <c r="I10" s="1">
        <v>4770</v>
      </c>
      <c r="J10" s="1">
        <v>1860</v>
      </c>
      <c r="K10" s="1">
        <v>2183</v>
      </c>
      <c r="L10" s="1">
        <v>8120</v>
      </c>
      <c r="M10" s="1">
        <v>21418</v>
      </c>
      <c r="N10" s="1">
        <v>1235</v>
      </c>
      <c r="O10" s="1">
        <v>1218</v>
      </c>
      <c r="P10" s="1">
        <v>5500</v>
      </c>
      <c r="Q10" s="1">
        <v>2362</v>
      </c>
      <c r="R10" s="1">
        <v>4972</v>
      </c>
      <c r="S10" s="1">
        <v>6224</v>
      </c>
      <c r="T10" s="1">
        <v>12470</v>
      </c>
      <c r="U10" s="1">
        <v>21205</v>
      </c>
      <c r="V10" s="1">
        <v>9391</v>
      </c>
      <c r="W10" s="1">
        <v>6331</v>
      </c>
    </row>
    <row r="11" spans="2:23" x14ac:dyDescent="0.25">
      <c r="B11" s="23">
        <v>2028</v>
      </c>
      <c r="C11" s="2">
        <v>5074</v>
      </c>
      <c r="D11" s="2">
        <v>10516</v>
      </c>
      <c r="E11" s="2">
        <v>7676</v>
      </c>
      <c r="F11" s="2">
        <v>1839</v>
      </c>
      <c r="G11" s="2">
        <v>1503</v>
      </c>
      <c r="H11" s="2">
        <v>943</v>
      </c>
      <c r="I11" s="2">
        <v>4687</v>
      </c>
      <c r="J11" s="2">
        <v>1845</v>
      </c>
      <c r="K11" s="2">
        <v>2191</v>
      </c>
      <c r="L11" s="2">
        <v>8062</v>
      </c>
      <c r="M11" s="2">
        <v>20944</v>
      </c>
      <c r="N11" s="2">
        <v>1177</v>
      </c>
      <c r="O11" s="2">
        <v>1161</v>
      </c>
      <c r="P11" s="2">
        <v>5375</v>
      </c>
      <c r="Q11" s="2">
        <v>2216</v>
      </c>
      <c r="R11" s="2">
        <v>4836</v>
      </c>
      <c r="S11" s="2">
        <v>5906</v>
      </c>
      <c r="T11" s="2">
        <v>11884</v>
      </c>
      <c r="U11" s="2">
        <v>19213</v>
      </c>
      <c r="V11" s="2">
        <v>8724</v>
      </c>
      <c r="W11" s="2">
        <v>5948</v>
      </c>
    </row>
    <row r="12" spans="2:23" x14ac:dyDescent="0.25">
      <c r="B12" s="22">
        <v>2029</v>
      </c>
      <c r="C12" s="1">
        <v>4947</v>
      </c>
      <c r="D12" s="1">
        <v>10332</v>
      </c>
      <c r="E12" s="1">
        <v>7558</v>
      </c>
      <c r="F12" s="1">
        <v>1784</v>
      </c>
      <c r="G12" s="1">
        <v>1467</v>
      </c>
      <c r="H12" s="1">
        <v>918</v>
      </c>
      <c r="I12" s="1">
        <v>4606</v>
      </c>
      <c r="J12" s="1">
        <v>1830</v>
      </c>
      <c r="K12" s="1">
        <v>2199</v>
      </c>
      <c r="L12" s="1">
        <v>8005</v>
      </c>
      <c r="M12" s="1">
        <v>20481</v>
      </c>
      <c r="N12" s="1">
        <v>1122</v>
      </c>
      <c r="O12" s="1">
        <v>1106</v>
      </c>
      <c r="P12" s="1">
        <v>5271</v>
      </c>
      <c r="Q12" s="1">
        <v>2079</v>
      </c>
      <c r="R12" s="1">
        <v>4704</v>
      </c>
      <c r="S12" s="1">
        <v>5604</v>
      </c>
      <c r="T12" s="1">
        <v>11326</v>
      </c>
      <c r="U12" s="1">
        <v>17409</v>
      </c>
      <c r="V12" s="1">
        <v>8104</v>
      </c>
      <c r="W12" s="1">
        <v>5588</v>
      </c>
    </row>
    <row r="13" spans="2:23" x14ac:dyDescent="0.25">
      <c r="B13" s="23">
        <v>2030</v>
      </c>
      <c r="C13" s="2">
        <v>4860</v>
      </c>
      <c r="D13" s="2">
        <v>10207</v>
      </c>
      <c r="E13" s="2">
        <v>7475</v>
      </c>
      <c r="F13" s="2">
        <v>1747</v>
      </c>
      <c r="G13" s="2">
        <v>1443</v>
      </c>
      <c r="H13" s="2">
        <v>893</v>
      </c>
      <c r="I13" s="2">
        <v>4552</v>
      </c>
      <c r="J13" s="2">
        <v>1819</v>
      </c>
      <c r="K13" s="2">
        <v>2204</v>
      </c>
      <c r="L13" s="2">
        <v>7972</v>
      </c>
      <c r="M13" s="2">
        <v>20167</v>
      </c>
      <c r="N13" s="2">
        <v>1078</v>
      </c>
      <c r="O13" s="2">
        <v>1063</v>
      </c>
      <c r="P13" s="2">
        <v>5141</v>
      </c>
      <c r="Q13" s="2">
        <v>1989</v>
      </c>
      <c r="R13" s="2">
        <v>4604</v>
      </c>
      <c r="S13" s="2">
        <v>5399</v>
      </c>
      <c r="T13" s="2">
        <v>10964</v>
      </c>
      <c r="U13" s="2">
        <v>15844</v>
      </c>
      <c r="V13" s="2">
        <v>7671</v>
      </c>
      <c r="W13" s="2">
        <v>5315</v>
      </c>
    </row>
    <row r="14" spans="2:23" x14ac:dyDescent="0.25">
      <c r="B14" s="22">
        <v>2031</v>
      </c>
      <c r="C14" s="1">
        <v>4812</v>
      </c>
      <c r="D14" s="1">
        <v>10140</v>
      </c>
      <c r="E14" s="1">
        <v>7428</v>
      </c>
      <c r="F14" s="1">
        <v>1727</v>
      </c>
      <c r="G14" s="1">
        <v>1429</v>
      </c>
      <c r="H14" s="1">
        <v>867</v>
      </c>
      <c r="I14" s="1">
        <v>4526</v>
      </c>
      <c r="J14" s="1">
        <v>1812</v>
      </c>
      <c r="K14" s="1">
        <v>2204</v>
      </c>
      <c r="L14" s="1">
        <v>7962</v>
      </c>
      <c r="M14" s="1">
        <v>19999</v>
      </c>
      <c r="N14" s="1">
        <v>1041</v>
      </c>
      <c r="O14" s="1">
        <v>1027</v>
      </c>
      <c r="P14" s="1">
        <v>4986</v>
      </c>
      <c r="Q14" s="1">
        <v>1942</v>
      </c>
      <c r="R14" s="1">
        <v>4539</v>
      </c>
      <c r="S14" s="1">
        <v>5288</v>
      </c>
      <c r="T14" s="1">
        <v>10789</v>
      </c>
      <c r="U14" s="1">
        <v>14636</v>
      </c>
      <c r="V14" s="1">
        <v>7444</v>
      </c>
      <c r="W14" s="1">
        <v>5116</v>
      </c>
    </row>
    <row r="15" spans="2:23" x14ac:dyDescent="0.25">
      <c r="B15" s="23">
        <v>2032</v>
      </c>
      <c r="C15" s="2">
        <v>4804</v>
      </c>
      <c r="D15" s="2">
        <v>10131</v>
      </c>
      <c r="E15" s="2">
        <v>7415</v>
      </c>
      <c r="F15" s="2">
        <v>1724</v>
      </c>
      <c r="G15" s="2">
        <v>1427</v>
      </c>
      <c r="H15" s="2">
        <v>866</v>
      </c>
      <c r="I15" s="2">
        <v>4526</v>
      </c>
      <c r="J15" s="2">
        <v>1808</v>
      </c>
      <c r="K15" s="2">
        <v>2200</v>
      </c>
      <c r="L15" s="2">
        <v>7976</v>
      </c>
      <c r="M15" s="2">
        <v>19972</v>
      </c>
      <c r="N15" s="2">
        <v>1021</v>
      </c>
      <c r="O15" s="2">
        <v>1006</v>
      </c>
      <c r="P15" s="2">
        <v>4819</v>
      </c>
      <c r="Q15" s="2">
        <v>1936</v>
      </c>
      <c r="R15" s="2">
        <v>4510</v>
      </c>
      <c r="S15" s="2">
        <v>5268</v>
      </c>
      <c r="T15" s="2">
        <v>10794</v>
      </c>
      <c r="U15" s="2">
        <v>13978</v>
      </c>
      <c r="V15" s="2">
        <v>7409</v>
      </c>
      <c r="W15" s="2">
        <v>4957</v>
      </c>
    </row>
    <row r="16" spans="2:23" x14ac:dyDescent="0.25">
      <c r="B16" s="22">
        <v>2033</v>
      </c>
      <c r="C16" s="1">
        <v>4796</v>
      </c>
      <c r="D16" s="1">
        <v>10122</v>
      </c>
      <c r="E16" s="1">
        <v>7402</v>
      </c>
      <c r="F16" s="1">
        <v>1721</v>
      </c>
      <c r="G16" s="1">
        <v>1424</v>
      </c>
      <c r="H16" s="1">
        <v>864</v>
      </c>
      <c r="I16" s="1">
        <v>4527</v>
      </c>
      <c r="J16" s="1">
        <v>1805</v>
      </c>
      <c r="K16" s="1">
        <v>2196</v>
      </c>
      <c r="L16" s="1">
        <v>7990</v>
      </c>
      <c r="M16" s="1">
        <v>19945</v>
      </c>
      <c r="N16" s="1">
        <v>996</v>
      </c>
      <c r="O16" s="1">
        <v>982</v>
      </c>
      <c r="P16" s="1">
        <v>4673</v>
      </c>
      <c r="Q16" s="1">
        <v>1931</v>
      </c>
      <c r="R16" s="1">
        <v>4475</v>
      </c>
      <c r="S16" s="1">
        <v>5243</v>
      </c>
      <c r="T16" s="1">
        <v>10799</v>
      </c>
      <c r="U16" s="1">
        <v>13551</v>
      </c>
      <c r="V16" s="1">
        <v>7409</v>
      </c>
      <c r="W16" s="1">
        <v>4794</v>
      </c>
    </row>
    <row r="17" spans="2:23" x14ac:dyDescent="0.25">
      <c r="B17" s="23">
        <v>2034</v>
      </c>
      <c r="C17" s="2">
        <v>4787</v>
      </c>
      <c r="D17" s="2">
        <v>10113</v>
      </c>
      <c r="E17" s="2">
        <v>7389</v>
      </c>
      <c r="F17" s="2">
        <v>1718</v>
      </c>
      <c r="G17" s="2">
        <v>1422</v>
      </c>
      <c r="H17" s="2">
        <v>863</v>
      </c>
      <c r="I17" s="2">
        <v>4527</v>
      </c>
      <c r="J17" s="2">
        <v>1802</v>
      </c>
      <c r="K17" s="2">
        <v>2192</v>
      </c>
      <c r="L17" s="2">
        <v>8004</v>
      </c>
      <c r="M17" s="2">
        <v>19920</v>
      </c>
      <c r="N17" s="2">
        <v>975</v>
      </c>
      <c r="O17" s="2">
        <v>961</v>
      </c>
      <c r="P17" s="2">
        <v>4551</v>
      </c>
      <c r="Q17" s="2">
        <v>1926</v>
      </c>
      <c r="R17" s="2">
        <v>4445</v>
      </c>
      <c r="S17" s="2">
        <v>5184</v>
      </c>
      <c r="T17" s="2">
        <v>10803</v>
      </c>
      <c r="U17" s="2">
        <v>13003</v>
      </c>
      <c r="V17" s="2">
        <v>7409</v>
      </c>
      <c r="W17" s="2">
        <v>4610</v>
      </c>
    </row>
    <row r="18" spans="2:23" x14ac:dyDescent="0.25">
      <c r="B18" s="22">
        <v>2035</v>
      </c>
      <c r="C18" s="1">
        <v>4779</v>
      </c>
      <c r="D18" s="1">
        <v>9863</v>
      </c>
      <c r="E18" s="1">
        <v>7376</v>
      </c>
      <c r="F18" s="1">
        <v>1715</v>
      </c>
      <c r="G18" s="1">
        <v>1419</v>
      </c>
      <c r="H18" s="1">
        <v>861</v>
      </c>
      <c r="I18" s="1">
        <v>4290</v>
      </c>
      <c r="J18" s="1">
        <v>1799</v>
      </c>
      <c r="K18" s="1">
        <v>2189</v>
      </c>
      <c r="L18" s="1">
        <v>8019</v>
      </c>
      <c r="M18" s="1">
        <v>19652</v>
      </c>
      <c r="N18" s="1">
        <v>929</v>
      </c>
      <c r="O18" s="1">
        <v>916</v>
      </c>
      <c r="P18" s="1">
        <v>4451</v>
      </c>
      <c r="Q18" s="1">
        <v>1922</v>
      </c>
      <c r="R18" s="1">
        <v>4404</v>
      </c>
      <c r="S18" s="1">
        <v>5117</v>
      </c>
      <c r="T18" s="1">
        <v>10808</v>
      </c>
      <c r="U18" s="1">
        <v>12130</v>
      </c>
      <c r="V18" s="1">
        <v>7409</v>
      </c>
      <c r="W18" s="1">
        <v>4463</v>
      </c>
    </row>
    <row r="19" spans="2:23" x14ac:dyDescent="0.25">
      <c r="B19" s="23">
        <v>2036</v>
      </c>
      <c r="C19" s="2">
        <v>4771</v>
      </c>
      <c r="D19" s="2">
        <v>9591</v>
      </c>
      <c r="E19" s="2">
        <v>7364</v>
      </c>
      <c r="F19" s="2">
        <v>1713</v>
      </c>
      <c r="G19" s="2">
        <v>1417</v>
      </c>
      <c r="H19" s="2">
        <v>860</v>
      </c>
      <c r="I19" s="2">
        <v>4031</v>
      </c>
      <c r="J19" s="2">
        <v>1796</v>
      </c>
      <c r="K19" s="2">
        <v>2185</v>
      </c>
      <c r="L19" s="2">
        <v>8033</v>
      </c>
      <c r="M19" s="2">
        <v>19362</v>
      </c>
      <c r="N19" s="2">
        <v>871</v>
      </c>
      <c r="O19" s="2">
        <v>859</v>
      </c>
      <c r="P19" s="2">
        <v>4377</v>
      </c>
      <c r="Q19" s="2">
        <v>1918</v>
      </c>
      <c r="R19" s="2">
        <v>4381</v>
      </c>
      <c r="S19" s="2">
        <v>5064</v>
      </c>
      <c r="T19" s="2">
        <v>10813</v>
      </c>
      <c r="U19" s="2">
        <v>11455</v>
      </c>
      <c r="V19" s="2">
        <v>7409</v>
      </c>
      <c r="W19" s="2">
        <v>4285</v>
      </c>
    </row>
    <row r="20" spans="2:23" x14ac:dyDescent="0.25">
      <c r="B20" s="22">
        <v>2037</v>
      </c>
      <c r="C20" s="1">
        <v>4764</v>
      </c>
      <c r="D20" s="1">
        <v>9312</v>
      </c>
      <c r="E20" s="1">
        <v>7352</v>
      </c>
      <c r="F20" s="1">
        <v>1710</v>
      </c>
      <c r="G20" s="1">
        <v>1415</v>
      </c>
      <c r="H20" s="1">
        <v>859</v>
      </c>
      <c r="I20" s="1">
        <v>3765</v>
      </c>
      <c r="J20" s="1">
        <v>1793</v>
      </c>
      <c r="K20" s="1">
        <v>2181</v>
      </c>
      <c r="L20" s="1">
        <v>8048</v>
      </c>
      <c r="M20" s="1">
        <v>19066</v>
      </c>
      <c r="N20" s="1">
        <v>800</v>
      </c>
      <c r="O20" s="1">
        <v>789</v>
      </c>
      <c r="P20" s="1">
        <v>4308</v>
      </c>
      <c r="Q20" s="1">
        <v>1913</v>
      </c>
      <c r="R20" s="1">
        <v>4355</v>
      </c>
      <c r="S20" s="1">
        <v>5045</v>
      </c>
      <c r="T20" s="1">
        <v>10818</v>
      </c>
      <c r="U20" s="1">
        <v>11150</v>
      </c>
      <c r="V20" s="1">
        <v>7409</v>
      </c>
      <c r="W20" s="1">
        <v>4116</v>
      </c>
    </row>
    <row r="21" spans="2:23" x14ac:dyDescent="0.25">
      <c r="B21" s="23">
        <v>2038</v>
      </c>
      <c r="C21" s="2">
        <v>4756</v>
      </c>
      <c r="D21" s="2">
        <v>9275</v>
      </c>
      <c r="E21" s="2">
        <v>7340</v>
      </c>
      <c r="F21" s="2">
        <v>1707</v>
      </c>
      <c r="G21" s="2">
        <v>1413</v>
      </c>
      <c r="H21" s="2">
        <v>857</v>
      </c>
      <c r="I21" s="2">
        <v>3737</v>
      </c>
      <c r="J21" s="2">
        <v>1790</v>
      </c>
      <c r="K21" s="2">
        <v>2178</v>
      </c>
      <c r="L21" s="2">
        <v>8044</v>
      </c>
      <c r="M21" s="2">
        <v>19013</v>
      </c>
      <c r="N21" s="2">
        <v>745</v>
      </c>
      <c r="O21" s="2">
        <v>734</v>
      </c>
      <c r="P21" s="2">
        <v>4248</v>
      </c>
      <c r="Q21" s="2">
        <v>1908</v>
      </c>
      <c r="R21" s="2">
        <v>4338</v>
      </c>
      <c r="S21" s="2">
        <v>5035</v>
      </c>
      <c r="T21" s="2">
        <v>10823</v>
      </c>
      <c r="U21" s="2">
        <v>11169</v>
      </c>
      <c r="V21" s="2">
        <v>7409</v>
      </c>
      <c r="W21" s="2">
        <v>3941</v>
      </c>
    </row>
    <row r="22" spans="2:23" x14ac:dyDescent="0.25">
      <c r="B22" s="22">
        <v>2039</v>
      </c>
      <c r="C22" s="1">
        <v>4748</v>
      </c>
      <c r="D22" s="1">
        <v>9259</v>
      </c>
      <c r="E22" s="1">
        <v>7329</v>
      </c>
      <c r="F22" s="1">
        <v>1704</v>
      </c>
      <c r="G22" s="1">
        <v>1410</v>
      </c>
      <c r="H22" s="1">
        <v>856</v>
      </c>
      <c r="I22" s="1">
        <v>3730</v>
      </c>
      <c r="J22" s="1">
        <v>1787</v>
      </c>
      <c r="K22" s="1">
        <v>2175</v>
      </c>
      <c r="L22" s="1">
        <v>8015</v>
      </c>
      <c r="M22" s="1">
        <v>18981</v>
      </c>
      <c r="N22" s="1">
        <v>710</v>
      </c>
      <c r="O22" s="1">
        <v>701</v>
      </c>
      <c r="P22" s="1">
        <v>4185</v>
      </c>
      <c r="Q22" s="1">
        <v>1902</v>
      </c>
      <c r="R22" s="1">
        <v>4303</v>
      </c>
      <c r="S22" s="1">
        <v>5010</v>
      </c>
      <c r="T22" s="1">
        <v>10828</v>
      </c>
      <c r="U22" s="1">
        <v>11186</v>
      </c>
      <c r="V22" s="1">
        <v>7408</v>
      </c>
      <c r="W22" s="1">
        <v>3815</v>
      </c>
    </row>
    <row r="23" spans="2:23" x14ac:dyDescent="0.25">
      <c r="B23" s="23">
        <v>2040</v>
      </c>
      <c r="C23" s="2">
        <v>4741</v>
      </c>
      <c r="D23" s="2">
        <v>9248</v>
      </c>
      <c r="E23" s="2">
        <v>7318</v>
      </c>
      <c r="F23" s="2">
        <v>1702</v>
      </c>
      <c r="G23" s="2">
        <v>1408</v>
      </c>
      <c r="H23" s="2">
        <v>855</v>
      </c>
      <c r="I23" s="2">
        <v>3727</v>
      </c>
      <c r="J23" s="2">
        <v>1785</v>
      </c>
      <c r="K23" s="2">
        <v>2171</v>
      </c>
      <c r="L23" s="2">
        <v>7976</v>
      </c>
      <c r="M23" s="2">
        <v>18955</v>
      </c>
      <c r="N23" s="2">
        <v>691</v>
      </c>
      <c r="O23" s="2">
        <v>682</v>
      </c>
      <c r="P23" s="2">
        <v>4133</v>
      </c>
      <c r="Q23" s="2">
        <v>1897</v>
      </c>
      <c r="R23" s="2">
        <v>4264</v>
      </c>
      <c r="S23" s="2">
        <v>4982</v>
      </c>
      <c r="T23" s="2">
        <v>10834</v>
      </c>
      <c r="U23" s="2">
        <v>11204</v>
      </c>
      <c r="V23" s="2">
        <v>7407</v>
      </c>
      <c r="W23" s="2">
        <v>3734</v>
      </c>
    </row>
    <row r="24" spans="2:23" x14ac:dyDescent="0.25">
      <c r="B24" s="22">
        <v>2041</v>
      </c>
      <c r="C24" s="1">
        <v>4727</v>
      </c>
      <c r="D24" s="1">
        <v>9224</v>
      </c>
      <c r="E24" s="1">
        <v>7296</v>
      </c>
      <c r="F24" s="1">
        <v>1697</v>
      </c>
      <c r="G24" s="1">
        <v>1404</v>
      </c>
      <c r="H24" s="1">
        <v>852</v>
      </c>
      <c r="I24" s="1">
        <v>3720</v>
      </c>
      <c r="J24" s="1">
        <v>1780</v>
      </c>
      <c r="K24" s="1">
        <v>2165</v>
      </c>
      <c r="L24" s="1">
        <v>7946</v>
      </c>
      <c r="M24" s="1">
        <v>18903</v>
      </c>
      <c r="N24" s="1">
        <v>680</v>
      </c>
      <c r="O24" s="1">
        <v>671</v>
      </c>
      <c r="P24" s="1">
        <v>4071</v>
      </c>
      <c r="Q24" s="1">
        <v>1891</v>
      </c>
      <c r="R24" s="1">
        <v>4217</v>
      </c>
      <c r="S24" s="1">
        <v>4947</v>
      </c>
      <c r="T24" s="1">
        <v>10835</v>
      </c>
      <c r="U24" s="1">
        <v>11207</v>
      </c>
      <c r="V24" s="1">
        <v>7405</v>
      </c>
      <c r="W24" s="1">
        <v>3678</v>
      </c>
    </row>
    <row r="25" spans="2:23" x14ac:dyDescent="0.25">
      <c r="B25" s="23">
        <v>2042</v>
      </c>
      <c r="C25" s="2">
        <v>4713</v>
      </c>
      <c r="D25" s="2">
        <v>9200</v>
      </c>
      <c r="E25" s="2">
        <v>7275</v>
      </c>
      <c r="F25" s="2">
        <v>1692</v>
      </c>
      <c r="G25" s="2">
        <v>1400</v>
      </c>
      <c r="H25" s="2">
        <v>850</v>
      </c>
      <c r="I25" s="2">
        <v>3711</v>
      </c>
      <c r="J25" s="2">
        <v>1774</v>
      </c>
      <c r="K25" s="2">
        <v>2158</v>
      </c>
      <c r="L25" s="2">
        <v>7941</v>
      </c>
      <c r="M25" s="2">
        <v>18850</v>
      </c>
      <c r="N25" s="2">
        <v>668</v>
      </c>
      <c r="O25" s="2">
        <v>659</v>
      </c>
      <c r="P25" s="2">
        <v>4006</v>
      </c>
      <c r="Q25" s="2">
        <v>1885</v>
      </c>
      <c r="R25" s="2">
        <v>4177</v>
      </c>
      <c r="S25" s="2">
        <v>4917</v>
      </c>
      <c r="T25" s="2">
        <v>10837</v>
      </c>
      <c r="U25" s="2">
        <v>11213</v>
      </c>
      <c r="V25" s="2">
        <v>7405</v>
      </c>
      <c r="W25" s="2">
        <v>3647</v>
      </c>
    </row>
    <row r="26" spans="2:23" x14ac:dyDescent="0.25">
      <c r="B26" s="22">
        <v>2043</v>
      </c>
      <c r="C26" s="1">
        <v>4700</v>
      </c>
      <c r="D26" s="1">
        <v>9176</v>
      </c>
      <c r="E26" s="1">
        <v>7254</v>
      </c>
      <c r="F26" s="1">
        <v>1687</v>
      </c>
      <c r="G26" s="1">
        <v>1396</v>
      </c>
      <c r="H26" s="1">
        <v>847</v>
      </c>
      <c r="I26" s="1">
        <v>3703</v>
      </c>
      <c r="J26" s="1">
        <v>1769</v>
      </c>
      <c r="K26" s="1">
        <v>2152</v>
      </c>
      <c r="L26" s="1">
        <v>7945</v>
      </c>
      <c r="M26" s="1">
        <v>18798</v>
      </c>
      <c r="N26" s="1">
        <v>656</v>
      </c>
      <c r="O26" s="1">
        <v>647</v>
      </c>
      <c r="P26" s="1">
        <v>3939</v>
      </c>
      <c r="Q26" s="1">
        <v>1880</v>
      </c>
      <c r="R26" s="1">
        <v>4139</v>
      </c>
      <c r="S26" s="1">
        <v>4889</v>
      </c>
      <c r="T26" s="1">
        <v>10838</v>
      </c>
      <c r="U26" s="1">
        <v>11220</v>
      </c>
      <c r="V26" s="1">
        <v>7402</v>
      </c>
      <c r="W26" s="1">
        <v>3627</v>
      </c>
    </row>
    <row r="27" spans="2:23" x14ac:dyDescent="0.25">
      <c r="B27" s="23">
        <v>2044</v>
      </c>
      <c r="C27" s="2">
        <v>4686</v>
      </c>
      <c r="D27" s="2">
        <v>9150</v>
      </c>
      <c r="E27" s="2">
        <v>7233</v>
      </c>
      <c r="F27" s="2">
        <v>1682</v>
      </c>
      <c r="G27" s="2">
        <v>1392</v>
      </c>
      <c r="H27" s="2">
        <v>845</v>
      </c>
      <c r="I27" s="2">
        <v>3694</v>
      </c>
      <c r="J27" s="2">
        <v>1764</v>
      </c>
      <c r="K27" s="2">
        <v>2146</v>
      </c>
      <c r="L27" s="2">
        <v>7950</v>
      </c>
      <c r="M27" s="2">
        <v>18745</v>
      </c>
      <c r="N27" s="2">
        <v>643</v>
      </c>
      <c r="O27" s="2">
        <v>634</v>
      </c>
      <c r="P27" s="2">
        <v>3877</v>
      </c>
      <c r="Q27" s="2">
        <v>1876</v>
      </c>
      <c r="R27" s="2">
        <v>4106</v>
      </c>
      <c r="S27" s="2">
        <v>4866</v>
      </c>
      <c r="T27" s="2">
        <v>10840</v>
      </c>
      <c r="U27" s="2">
        <v>11226</v>
      </c>
      <c r="V27" s="2">
        <v>7398</v>
      </c>
      <c r="W27" s="2">
        <v>3608</v>
      </c>
    </row>
    <row r="28" spans="2:23" x14ac:dyDescent="0.25">
      <c r="B28" s="22">
        <v>2045</v>
      </c>
      <c r="C28" s="1">
        <v>4672</v>
      </c>
      <c r="D28" s="1">
        <v>9125</v>
      </c>
      <c r="E28" s="1">
        <v>7211</v>
      </c>
      <c r="F28" s="1">
        <v>1677</v>
      </c>
      <c r="G28" s="1">
        <v>1388</v>
      </c>
      <c r="H28" s="1">
        <v>842</v>
      </c>
      <c r="I28" s="1">
        <v>3685</v>
      </c>
      <c r="J28" s="1">
        <v>1759</v>
      </c>
      <c r="K28" s="1">
        <v>2140</v>
      </c>
      <c r="L28" s="1">
        <v>7954</v>
      </c>
      <c r="M28" s="1">
        <v>18692</v>
      </c>
      <c r="N28" s="1">
        <v>629</v>
      </c>
      <c r="O28" s="1">
        <v>621</v>
      </c>
      <c r="P28" s="1">
        <v>3822</v>
      </c>
      <c r="Q28" s="1">
        <v>1874</v>
      </c>
      <c r="R28" s="1">
        <v>4077</v>
      </c>
      <c r="S28" s="1">
        <v>4845</v>
      </c>
      <c r="T28" s="1">
        <v>10842</v>
      </c>
      <c r="U28" s="1">
        <v>11233</v>
      </c>
      <c r="V28" s="1">
        <v>7393</v>
      </c>
      <c r="W28" s="1">
        <v>3592</v>
      </c>
    </row>
    <row r="29" spans="2:23" x14ac:dyDescent="0.25">
      <c r="B29" s="23">
        <v>2046</v>
      </c>
      <c r="C29" s="2">
        <v>4659</v>
      </c>
      <c r="D29" s="2">
        <v>9100</v>
      </c>
      <c r="E29" s="2">
        <v>7190</v>
      </c>
      <c r="F29" s="2">
        <v>1672</v>
      </c>
      <c r="G29" s="2">
        <v>1384</v>
      </c>
      <c r="H29" s="2">
        <v>840</v>
      </c>
      <c r="I29" s="2">
        <v>3675</v>
      </c>
      <c r="J29" s="2">
        <v>1754</v>
      </c>
      <c r="K29" s="2">
        <v>2133</v>
      </c>
      <c r="L29" s="2">
        <v>7959</v>
      </c>
      <c r="M29" s="2">
        <v>18639</v>
      </c>
      <c r="N29" s="2">
        <v>617</v>
      </c>
      <c r="O29" s="2">
        <v>609</v>
      </c>
      <c r="P29" s="2">
        <v>3755</v>
      </c>
      <c r="Q29" s="2">
        <v>1872</v>
      </c>
      <c r="R29" s="2">
        <v>4050</v>
      </c>
      <c r="S29" s="2">
        <v>4826</v>
      </c>
      <c r="T29" s="2">
        <v>10843</v>
      </c>
      <c r="U29" s="2">
        <v>11240</v>
      </c>
      <c r="V29" s="2">
        <v>7392</v>
      </c>
      <c r="W29" s="2">
        <v>3578</v>
      </c>
    </row>
    <row r="30" spans="2:23" x14ac:dyDescent="0.25">
      <c r="B30" s="22">
        <v>2047</v>
      </c>
      <c r="C30" s="1">
        <v>4645</v>
      </c>
      <c r="D30" s="1">
        <v>9075</v>
      </c>
      <c r="E30" s="1">
        <v>7170</v>
      </c>
      <c r="F30" s="1">
        <v>1667</v>
      </c>
      <c r="G30" s="1">
        <v>1380</v>
      </c>
      <c r="H30" s="1">
        <v>837</v>
      </c>
      <c r="I30" s="1">
        <v>3666</v>
      </c>
      <c r="J30" s="1">
        <v>1749</v>
      </c>
      <c r="K30" s="1">
        <v>2127</v>
      </c>
      <c r="L30" s="1">
        <v>7963</v>
      </c>
      <c r="M30" s="1">
        <v>18586</v>
      </c>
      <c r="N30" s="1">
        <v>608</v>
      </c>
      <c r="O30" s="1">
        <v>599</v>
      </c>
      <c r="P30" s="1">
        <v>3681</v>
      </c>
      <c r="Q30" s="1">
        <v>1871</v>
      </c>
      <c r="R30" s="1">
        <v>4027</v>
      </c>
      <c r="S30" s="1">
        <v>4810</v>
      </c>
      <c r="T30" s="1">
        <v>10845</v>
      </c>
      <c r="U30" s="1">
        <v>11246</v>
      </c>
      <c r="V30" s="1">
        <v>7391</v>
      </c>
      <c r="W30" s="1">
        <v>3565</v>
      </c>
    </row>
    <row r="31" spans="2:23" x14ac:dyDescent="0.25">
      <c r="B31" s="23">
        <v>2048</v>
      </c>
      <c r="C31" s="2">
        <v>4632</v>
      </c>
      <c r="D31" s="2">
        <v>8934</v>
      </c>
      <c r="E31" s="2">
        <v>7149</v>
      </c>
      <c r="F31" s="2">
        <v>1663</v>
      </c>
      <c r="G31" s="2">
        <v>1376</v>
      </c>
      <c r="H31" s="2">
        <v>835</v>
      </c>
      <c r="I31" s="2">
        <v>3542</v>
      </c>
      <c r="J31" s="2">
        <v>1744</v>
      </c>
      <c r="K31" s="2">
        <v>2121</v>
      </c>
      <c r="L31" s="2">
        <v>7968</v>
      </c>
      <c r="M31" s="2">
        <v>18417</v>
      </c>
      <c r="N31" s="2">
        <v>600</v>
      </c>
      <c r="O31" s="2">
        <v>592</v>
      </c>
      <c r="P31" s="2">
        <v>3592</v>
      </c>
      <c r="Q31" s="2">
        <v>1869</v>
      </c>
      <c r="R31" s="2">
        <v>4005</v>
      </c>
      <c r="S31" s="2">
        <v>4795</v>
      </c>
      <c r="T31" s="2">
        <v>10846</v>
      </c>
      <c r="U31" s="2">
        <v>11253</v>
      </c>
      <c r="V31" s="2">
        <v>7391</v>
      </c>
      <c r="W31" s="2">
        <v>3549</v>
      </c>
    </row>
    <row r="32" spans="2:23" x14ac:dyDescent="0.25">
      <c r="B32" s="22">
        <v>2049</v>
      </c>
      <c r="C32" s="1">
        <v>4618</v>
      </c>
      <c r="D32" s="1">
        <v>8761</v>
      </c>
      <c r="E32" s="1">
        <v>7128</v>
      </c>
      <c r="F32" s="1">
        <v>1658</v>
      </c>
      <c r="G32" s="1">
        <v>1372</v>
      </c>
      <c r="H32" s="1">
        <v>832</v>
      </c>
      <c r="I32" s="1">
        <v>3388</v>
      </c>
      <c r="J32" s="1">
        <v>1739</v>
      </c>
      <c r="K32" s="1">
        <v>2115</v>
      </c>
      <c r="L32" s="1">
        <v>7972</v>
      </c>
      <c r="M32" s="1">
        <v>18216</v>
      </c>
      <c r="N32" s="1">
        <v>594</v>
      </c>
      <c r="O32" s="1">
        <v>586</v>
      </c>
      <c r="P32" s="1">
        <v>3507</v>
      </c>
      <c r="Q32" s="1">
        <v>1866</v>
      </c>
      <c r="R32" s="1">
        <v>3985</v>
      </c>
      <c r="S32" s="1">
        <v>4782</v>
      </c>
      <c r="T32" s="1">
        <v>10848</v>
      </c>
      <c r="U32" s="1">
        <v>11260</v>
      </c>
      <c r="V32" s="1">
        <v>7380</v>
      </c>
      <c r="W32" s="1">
        <v>3516</v>
      </c>
    </row>
    <row r="33" spans="2:23" x14ac:dyDescent="0.25">
      <c r="B33" s="23">
        <v>2050</v>
      </c>
      <c r="C33" s="2">
        <v>4610</v>
      </c>
      <c r="D33" s="2">
        <v>8599</v>
      </c>
      <c r="E33" s="2">
        <v>7116</v>
      </c>
      <c r="F33" s="2">
        <v>1655</v>
      </c>
      <c r="G33" s="2">
        <v>1369</v>
      </c>
      <c r="H33" s="2">
        <v>830</v>
      </c>
      <c r="I33" s="2">
        <v>3237</v>
      </c>
      <c r="J33" s="2">
        <v>1735</v>
      </c>
      <c r="K33" s="2">
        <v>2111</v>
      </c>
      <c r="L33" s="2">
        <v>7977</v>
      </c>
      <c r="M33" s="2">
        <v>18036</v>
      </c>
      <c r="N33" s="2">
        <v>590</v>
      </c>
      <c r="O33" s="2">
        <v>582</v>
      </c>
      <c r="P33" s="2">
        <v>3446</v>
      </c>
      <c r="Q33" s="2">
        <v>1864</v>
      </c>
      <c r="R33" s="2">
        <v>3973</v>
      </c>
      <c r="S33" s="2">
        <v>4774</v>
      </c>
      <c r="T33" s="2">
        <v>10850</v>
      </c>
      <c r="U33" s="2">
        <v>11266</v>
      </c>
      <c r="V33" s="2">
        <v>7368</v>
      </c>
      <c r="W33" s="2">
        <v>3490</v>
      </c>
    </row>
    <row r="34" spans="2:23" x14ac:dyDescent="0.25">
      <c r="B34" s="22">
        <v>2051</v>
      </c>
      <c r="C34" s="1">
        <v>4594</v>
      </c>
      <c r="D34" s="1">
        <v>8540</v>
      </c>
      <c r="E34" s="1">
        <v>7091</v>
      </c>
      <c r="F34" s="1">
        <v>1649</v>
      </c>
      <c r="G34" s="1">
        <v>1365</v>
      </c>
      <c r="H34" s="1">
        <v>830</v>
      </c>
      <c r="I34" s="1">
        <v>3197</v>
      </c>
      <c r="J34" s="1">
        <v>1729</v>
      </c>
      <c r="K34" s="1">
        <v>2104</v>
      </c>
      <c r="L34" s="1">
        <v>7977</v>
      </c>
      <c r="M34" s="1">
        <v>17944</v>
      </c>
      <c r="N34" s="1">
        <v>585</v>
      </c>
      <c r="O34" s="1">
        <v>577</v>
      </c>
      <c r="P34" s="1">
        <v>3386</v>
      </c>
      <c r="Q34" s="1">
        <v>1862</v>
      </c>
      <c r="R34" s="1">
        <v>3950</v>
      </c>
      <c r="S34" s="1">
        <v>4758</v>
      </c>
      <c r="T34" s="1">
        <v>10850</v>
      </c>
      <c r="U34" s="1">
        <v>11196</v>
      </c>
      <c r="V34" s="1">
        <v>7285</v>
      </c>
      <c r="W34" s="1">
        <v>3466</v>
      </c>
    </row>
    <row r="35" spans="2:23" x14ac:dyDescent="0.25">
      <c r="B35" s="23">
        <v>2052</v>
      </c>
      <c r="C35" s="2">
        <v>4583</v>
      </c>
      <c r="D35" s="2">
        <v>8522</v>
      </c>
      <c r="E35" s="2">
        <v>7074</v>
      </c>
      <c r="F35" s="2">
        <v>1645</v>
      </c>
      <c r="G35" s="2">
        <v>1361</v>
      </c>
      <c r="H35" s="2">
        <v>824</v>
      </c>
      <c r="I35" s="2">
        <v>3191</v>
      </c>
      <c r="J35" s="2">
        <v>1725</v>
      </c>
      <c r="K35" s="2">
        <v>2099</v>
      </c>
      <c r="L35" s="2">
        <v>7977</v>
      </c>
      <c r="M35" s="2">
        <v>17904</v>
      </c>
      <c r="N35" s="2">
        <v>582</v>
      </c>
      <c r="O35" s="2">
        <v>574</v>
      </c>
      <c r="P35" s="2">
        <v>3328</v>
      </c>
      <c r="Q35" s="2">
        <v>1860</v>
      </c>
      <c r="R35" s="2">
        <v>3932</v>
      </c>
      <c r="S35" s="2">
        <v>4745</v>
      </c>
      <c r="T35" s="2">
        <v>10850</v>
      </c>
      <c r="U35" s="2">
        <v>11126</v>
      </c>
      <c r="V35" s="2">
        <v>7213</v>
      </c>
      <c r="W35" s="2">
        <v>3464</v>
      </c>
    </row>
    <row r="36" spans="2:23" x14ac:dyDescent="0.25">
      <c r="B36" s="22">
        <v>2053</v>
      </c>
      <c r="C36" s="1">
        <v>4562</v>
      </c>
      <c r="D36" s="1">
        <v>8487</v>
      </c>
      <c r="E36" s="1">
        <v>7041</v>
      </c>
      <c r="F36" s="1">
        <v>1638</v>
      </c>
      <c r="G36" s="1">
        <v>1355</v>
      </c>
      <c r="H36" s="1">
        <v>824</v>
      </c>
      <c r="I36" s="1">
        <v>3181</v>
      </c>
      <c r="J36" s="1">
        <v>1717</v>
      </c>
      <c r="K36" s="1">
        <v>2089</v>
      </c>
      <c r="L36" s="1">
        <v>7977</v>
      </c>
      <c r="M36" s="1">
        <v>17825</v>
      </c>
      <c r="N36" s="1">
        <v>575</v>
      </c>
      <c r="O36" s="1">
        <v>567</v>
      </c>
      <c r="P36" s="1">
        <v>3270</v>
      </c>
      <c r="Q36" s="1">
        <v>1857</v>
      </c>
      <c r="R36" s="1">
        <v>3899</v>
      </c>
      <c r="S36" s="1">
        <v>4721</v>
      </c>
      <c r="T36" s="1">
        <v>10850</v>
      </c>
      <c r="U36" s="1">
        <v>11056</v>
      </c>
      <c r="V36" s="1">
        <v>7141</v>
      </c>
      <c r="W36" s="1">
        <v>3458</v>
      </c>
    </row>
    <row r="37" spans="2:23" x14ac:dyDescent="0.25">
      <c r="B37" s="23">
        <v>2054</v>
      </c>
      <c r="C37" s="2">
        <v>4551</v>
      </c>
      <c r="D37" s="2">
        <v>8469</v>
      </c>
      <c r="E37" s="2">
        <v>7025</v>
      </c>
      <c r="F37" s="2">
        <v>1634</v>
      </c>
      <c r="G37" s="2">
        <v>1352</v>
      </c>
      <c r="H37" s="2">
        <v>818</v>
      </c>
      <c r="I37" s="2">
        <v>3176</v>
      </c>
      <c r="J37" s="2">
        <v>1713</v>
      </c>
      <c r="K37" s="2">
        <v>2084</v>
      </c>
      <c r="L37" s="2">
        <v>7977</v>
      </c>
      <c r="M37" s="2">
        <v>17786</v>
      </c>
      <c r="N37" s="2">
        <v>570</v>
      </c>
      <c r="O37" s="2">
        <v>562</v>
      </c>
      <c r="P37" s="2">
        <v>3213</v>
      </c>
      <c r="Q37" s="2">
        <v>1854</v>
      </c>
      <c r="R37" s="2">
        <v>3882</v>
      </c>
      <c r="S37" s="2">
        <v>4710</v>
      </c>
      <c r="T37" s="2">
        <v>10850</v>
      </c>
      <c r="U37" s="2">
        <v>11056</v>
      </c>
      <c r="V37" s="2">
        <v>7141</v>
      </c>
      <c r="W37" s="2">
        <v>3455</v>
      </c>
    </row>
    <row r="38" spans="2:23" ht="15.75" thickBot="1" x14ac:dyDescent="0.3">
      <c r="B38" s="48">
        <v>2055</v>
      </c>
      <c r="C38" s="49">
        <v>4541</v>
      </c>
      <c r="D38" s="49">
        <v>8451</v>
      </c>
      <c r="E38" s="49">
        <v>7008</v>
      </c>
      <c r="F38" s="49">
        <v>1630</v>
      </c>
      <c r="G38" s="49">
        <v>1349</v>
      </c>
      <c r="H38" s="49">
        <v>818</v>
      </c>
      <c r="I38" s="49">
        <v>3170</v>
      </c>
      <c r="J38" s="49">
        <v>1709</v>
      </c>
      <c r="K38" s="49">
        <v>2079</v>
      </c>
      <c r="L38" s="49">
        <v>7977</v>
      </c>
      <c r="M38" s="49">
        <v>17746</v>
      </c>
      <c r="N38" s="49">
        <v>565</v>
      </c>
      <c r="O38" s="49">
        <v>558</v>
      </c>
      <c r="P38" s="49">
        <v>3158</v>
      </c>
      <c r="Q38" s="49">
        <v>1851</v>
      </c>
      <c r="R38" s="49">
        <v>3866</v>
      </c>
      <c r="S38" s="49">
        <v>4698</v>
      </c>
      <c r="T38" s="49">
        <v>10850</v>
      </c>
      <c r="U38" s="49">
        <v>11056</v>
      </c>
      <c r="V38" s="49">
        <v>7141</v>
      </c>
      <c r="W38" s="49">
        <v>3452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4458A-E119-4B40-8368-16457BAFD692}">
  <dimension ref="B2:BK45"/>
  <sheetViews>
    <sheetView topLeftCell="U1" workbookViewId="0">
      <selection activeCell="AH47" sqref="AH47"/>
    </sheetView>
  </sheetViews>
  <sheetFormatPr defaultRowHeight="15" x14ac:dyDescent="0.25"/>
  <sheetData>
    <row r="2" spans="2:63" x14ac:dyDescent="0.25">
      <c r="B2" t="s">
        <v>31</v>
      </c>
      <c r="W2" t="s">
        <v>32</v>
      </c>
      <c r="AR2" t="s">
        <v>106</v>
      </c>
    </row>
    <row r="7" spans="2:63" ht="15" customHeight="1" x14ac:dyDescent="0.25">
      <c r="B7" s="8"/>
      <c r="C7" s="68" t="s">
        <v>29</v>
      </c>
      <c r="D7" s="68"/>
      <c r="E7" s="68"/>
      <c r="F7" s="68"/>
      <c r="G7" s="68"/>
      <c r="H7" s="68"/>
      <c r="I7" s="68"/>
      <c r="J7" s="68"/>
      <c r="K7" s="68"/>
      <c r="L7" s="8"/>
      <c r="M7" s="68" t="s">
        <v>16</v>
      </c>
      <c r="N7" s="68"/>
      <c r="O7" s="68"/>
      <c r="P7" s="68"/>
      <c r="Q7" s="68"/>
      <c r="R7" s="68"/>
      <c r="S7" s="68"/>
      <c r="T7" s="68"/>
      <c r="U7" s="68"/>
      <c r="W7" s="8"/>
      <c r="X7" s="68" t="s">
        <v>17</v>
      </c>
      <c r="Y7" s="68"/>
      <c r="Z7" s="68"/>
      <c r="AA7" s="68"/>
      <c r="AB7" s="68"/>
      <c r="AC7" s="68"/>
      <c r="AD7" s="68"/>
      <c r="AE7" s="68"/>
      <c r="AF7" s="68"/>
      <c r="AG7" s="8"/>
      <c r="AH7" s="68" t="s">
        <v>18</v>
      </c>
      <c r="AI7" s="68"/>
      <c r="AJ7" s="68"/>
      <c r="AK7" s="68"/>
      <c r="AL7" s="68"/>
      <c r="AM7" s="68"/>
      <c r="AN7" s="68"/>
      <c r="AO7" s="68"/>
      <c r="AP7" s="68"/>
      <c r="AR7" s="8"/>
      <c r="AS7" s="68" t="s">
        <v>107</v>
      </c>
      <c r="AT7" s="68"/>
      <c r="AU7" s="68"/>
      <c r="AV7" s="68"/>
      <c r="AW7" s="68"/>
      <c r="AX7" s="68"/>
      <c r="AY7" s="68"/>
      <c r="AZ7" s="68"/>
      <c r="BA7" s="68"/>
      <c r="BB7" s="8"/>
      <c r="BC7" s="68" t="s">
        <v>108</v>
      </c>
      <c r="BD7" s="68"/>
      <c r="BE7" s="68"/>
      <c r="BF7" s="68"/>
      <c r="BG7" s="68"/>
      <c r="BH7" s="68"/>
      <c r="BI7" s="68"/>
      <c r="BJ7" s="68"/>
      <c r="BK7" s="68"/>
    </row>
    <row r="8" spans="2:63" x14ac:dyDescent="0.25">
      <c r="B8" s="7"/>
      <c r="C8" s="26" t="s">
        <v>19</v>
      </c>
      <c r="D8" s="7"/>
      <c r="E8" s="7"/>
      <c r="F8" s="26" t="s">
        <v>20</v>
      </c>
      <c r="G8" s="7"/>
      <c r="H8" s="7"/>
      <c r="I8" s="25" t="s">
        <v>30</v>
      </c>
      <c r="J8" s="7"/>
      <c r="K8" s="7"/>
      <c r="L8" s="7"/>
      <c r="M8" s="26" t="s">
        <v>19</v>
      </c>
      <c r="N8" s="7"/>
      <c r="O8" s="7"/>
      <c r="P8" s="26" t="s">
        <v>20</v>
      </c>
      <c r="Q8" s="7"/>
      <c r="R8" s="7"/>
      <c r="S8" s="25" t="s">
        <v>30</v>
      </c>
      <c r="T8" s="7"/>
      <c r="U8" s="7"/>
      <c r="W8" s="7"/>
      <c r="X8" s="26" t="s">
        <v>19</v>
      </c>
      <c r="Y8" s="7"/>
      <c r="Z8" s="7"/>
      <c r="AA8" s="26" t="s">
        <v>20</v>
      </c>
      <c r="AB8" s="7"/>
      <c r="AC8" s="7"/>
      <c r="AD8" s="25" t="s">
        <v>30</v>
      </c>
      <c r="AE8" s="7"/>
      <c r="AF8" s="7"/>
      <c r="AG8" s="7"/>
      <c r="AH8" s="26" t="s">
        <v>19</v>
      </c>
      <c r="AI8" s="7"/>
      <c r="AJ8" s="7"/>
      <c r="AK8" s="26" t="s">
        <v>20</v>
      </c>
      <c r="AL8" s="7"/>
      <c r="AM8" s="7"/>
      <c r="AN8" s="25" t="s">
        <v>30</v>
      </c>
      <c r="AO8" s="7"/>
      <c r="AP8" s="7"/>
      <c r="AR8" s="7"/>
      <c r="AS8" s="26" t="s">
        <v>19</v>
      </c>
      <c r="AT8" s="7"/>
      <c r="AU8" s="7"/>
      <c r="AV8" s="26" t="s">
        <v>20</v>
      </c>
      <c r="AW8" s="7"/>
      <c r="AX8" s="7"/>
      <c r="AY8" s="25" t="s">
        <v>30</v>
      </c>
      <c r="AZ8" s="7"/>
      <c r="BA8" s="7"/>
      <c r="BB8" s="7"/>
      <c r="BC8" s="26" t="s">
        <v>19</v>
      </c>
      <c r="BD8" s="7"/>
      <c r="BE8" s="7"/>
      <c r="BF8" s="26" t="s">
        <v>20</v>
      </c>
      <c r="BG8" s="7"/>
      <c r="BH8" s="7"/>
      <c r="BI8" s="25" t="s">
        <v>30</v>
      </c>
      <c r="BJ8" s="7"/>
      <c r="BK8" s="7"/>
    </row>
    <row r="9" spans="2:63" ht="22.5" x14ac:dyDescent="0.25">
      <c r="B9" s="6"/>
      <c r="C9" s="27" t="s">
        <v>86</v>
      </c>
      <c r="D9" s="27" t="s">
        <v>87</v>
      </c>
      <c r="E9" s="27" t="s">
        <v>88</v>
      </c>
      <c r="F9" s="27" t="s">
        <v>86</v>
      </c>
      <c r="G9" s="27" t="s">
        <v>87</v>
      </c>
      <c r="H9" s="27" t="s">
        <v>88</v>
      </c>
      <c r="I9" s="27" t="s">
        <v>86</v>
      </c>
      <c r="J9" s="27" t="s">
        <v>87</v>
      </c>
      <c r="K9" s="27" t="s">
        <v>88</v>
      </c>
      <c r="L9" s="28"/>
      <c r="M9" s="27" t="s">
        <v>86</v>
      </c>
      <c r="N9" s="27" t="s">
        <v>87</v>
      </c>
      <c r="O9" s="27" t="s">
        <v>88</v>
      </c>
      <c r="P9" s="27" t="s">
        <v>86</v>
      </c>
      <c r="Q9" s="27" t="s">
        <v>87</v>
      </c>
      <c r="R9" s="27" t="s">
        <v>88</v>
      </c>
      <c r="S9" s="27" t="s">
        <v>86</v>
      </c>
      <c r="T9" s="27" t="s">
        <v>87</v>
      </c>
      <c r="U9" s="27" t="s">
        <v>88</v>
      </c>
      <c r="W9" s="6"/>
      <c r="X9" s="27" t="s">
        <v>86</v>
      </c>
      <c r="Y9" s="27" t="s">
        <v>87</v>
      </c>
      <c r="Z9" s="27" t="s">
        <v>88</v>
      </c>
      <c r="AA9" s="27" t="s">
        <v>86</v>
      </c>
      <c r="AB9" s="27" t="s">
        <v>87</v>
      </c>
      <c r="AC9" s="27" t="s">
        <v>88</v>
      </c>
      <c r="AD9" s="27" t="s">
        <v>86</v>
      </c>
      <c r="AE9" s="27" t="s">
        <v>87</v>
      </c>
      <c r="AF9" s="27" t="s">
        <v>88</v>
      </c>
      <c r="AG9" s="28"/>
      <c r="AH9" s="27" t="s">
        <v>86</v>
      </c>
      <c r="AI9" s="27" t="s">
        <v>87</v>
      </c>
      <c r="AJ9" s="27" t="s">
        <v>88</v>
      </c>
      <c r="AK9" s="27" t="s">
        <v>86</v>
      </c>
      <c r="AL9" s="27" t="s">
        <v>87</v>
      </c>
      <c r="AM9" s="27" t="s">
        <v>88</v>
      </c>
      <c r="AN9" s="27" t="s">
        <v>86</v>
      </c>
      <c r="AO9" s="27" t="s">
        <v>87</v>
      </c>
      <c r="AP9" s="27" t="s">
        <v>88</v>
      </c>
      <c r="AR9" s="6"/>
      <c r="AS9" s="27" t="s">
        <v>86</v>
      </c>
      <c r="AT9" s="27" t="s">
        <v>87</v>
      </c>
      <c r="AU9" s="27" t="s">
        <v>88</v>
      </c>
      <c r="AV9" s="27" t="s">
        <v>86</v>
      </c>
      <c r="AW9" s="27" t="s">
        <v>87</v>
      </c>
      <c r="AX9" s="27" t="s">
        <v>88</v>
      </c>
      <c r="AY9" s="27" t="s">
        <v>86</v>
      </c>
      <c r="AZ9" s="27" t="s">
        <v>87</v>
      </c>
      <c r="BA9" s="27" t="s">
        <v>88</v>
      </c>
      <c r="BB9" s="28"/>
      <c r="BC9" s="27" t="s">
        <v>86</v>
      </c>
      <c r="BD9" s="27" t="s">
        <v>87</v>
      </c>
      <c r="BE9" s="27" t="s">
        <v>88</v>
      </c>
      <c r="BF9" s="27" t="s">
        <v>86</v>
      </c>
      <c r="BG9" s="27" t="s">
        <v>87</v>
      </c>
      <c r="BH9" s="27" t="s">
        <v>88</v>
      </c>
      <c r="BI9" s="27" t="s">
        <v>86</v>
      </c>
      <c r="BJ9" s="27" t="s">
        <v>87</v>
      </c>
      <c r="BK9" s="27" t="s">
        <v>88</v>
      </c>
    </row>
    <row r="10" spans="2:63" x14ac:dyDescent="0.25">
      <c r="B10" s="7"/>
      <c r="C10" s="25" t="s">
        <v>21</v>
      </c>
      <c r="D10" s="25" t="s">
        <v>21</v>
      </c>
      <c r="E10" s="25" t="s">
        <v>21</v>
      </c>
      <c r="F10" s="25" t="s">
        <v>21</v>
      </c>
      <c r="G10" s="25" t="s">
        <v>21</v>
      </c>
      <c r="H10" s="25" t="s">
        <v>21</v>
      </c>
      <c r="I10" s="25" t="s">
        <v>21</v>
      </c>
      <c r="J10" s="25" t="s">
        <v>21</v>
      </c>
      <c r="K10" s="25" t="s">
        <v>21</v>
      </c>
      <c r="L10" s="7"/>
      <c r="M10" s="25" t="s">
        <v>21</v>
      </c>
      <c r="N10" s="25" t="s">
        <v>21</v>
      </c>
      <c r="O10" s="25" t="s">
        <v>21</v>
      </c>
      <c r="P10" s="25" t="s">
        <v>21</v>
      </c>
      <c r="Q10" s="25" t="s">
        <v>21</v>
      </c>
      <c r="R10" s="25" t="s">
        <v>21</v>
      </c>
      <c r="S10" s="25" t="s">
        <v>21</v>
      </c>
      <c r="T10" s="25" t="s">
        <v>21</v>
      </c>
      <c r="U10" s="25" t="s">
        <v>21</v>
      </c>
      <c r="W10" s="7"/>
      <c r="X10" s="25" t="s">
        <v>21</v>
      </c>
      <c r="Y10" s="25" t="s">
        <v>21</v>
      </c>
      <c r="Z10" s="25" t="s">
        <v>21</v>
      </c>
      <c r="AA10" s="25" t="s">
        <v>21</v>
      </c>
      <c r="AB10" s="25" t="s">
        <v>21</v>
      </c>
      <c r="AC10" s="25" t="s">
        <v>21</v>
      </c>
      <c r="AD10" s="25" t="s">
        <v>21</v>
      </c>
      <c r="AE10" s="25" t="s">
        <v>21</v>
      </c>
      <c r="AF10" s="25" t="s">
        <v>21</v>
      </c>
      <c r="AG10" s="7"/>
      <c r="AH10" s="25" t="s">
        <v>21</v>
      </c>
      <c r="AI10" s="25" t="s">
        <v>21</v>
      </c>
      <c r="AJ10" s="25" t="s">
        <v>21</v>
      </c>
      <c r="AK10" s="25" t="s">
        <v>21</v>
      </c>
      <c r="AL10" s="25" t="s">
        <v>21</v>
      </c>
      <c r="AM10" s="25" t="s">
        <v>21</v>
      </c>
      <c r="AN10" s="25" t="s">
        <v>21</v>
      </c>
      <c r="AO10" s="25" t="s">
        <v>21</v>
      </c>
      <c r="AP10" s="25" t="s">
        <v>21</v>
      </c>
      <c r="AR10" s="7"/>
      <c r="AS10" s="25" t="s">
        <v>21</v>
      </c>
      <c r="AT10" s="25" t="s">
        <v>21</v>
      </c>
      <c r="AU10" s="25" t="s">
        <v>21</v>
      </c>
      <c r="AV10" s="25" t="s">
        <v>21</v>
      </c>
      <c r="AW10" s="25" t="s">
        <v>21</v>
      </c>
      <c r="AX10" s="25" t="s">
        <v>21</v>
      </c>
      <c r="AY10" s="25" t="s">
        <v>21</v>
      </c>
      <c r="AZ10" s="25" t="s">
        <v>21</v>
      </c>
      <c r="BA10" s="25" t="s">
        <v>21</v>
      </c>
      <c r="BB10" s="7"/>
      <c r="BC10" s="25" t="s">
        <v>21</v>
      </c>
      <c r="BD10" s="25" t="s">
        <v>21</v>
      </c>
      <c r="BE10" s="25" t="s">
        <v>21</v>
      </c>
      <c r="BF10" s="25" t="s">
        <v>21</v>
      </c>
      <c r="BG10" s="25" t="s">
        <v>21</v>
      </c>
      <c r="BH10" s="25" t="s">
        <v>21</v>
      </c>
      <c r="BI10" s="25" t="s">
        <v>21</v>
      </c>
      <c r="BJ10" s="25" t="s">
        <v>21</v>
      </c>
      <c r="BK10" s="25" t="s">
        <v>21</v>
      </c>
    </row>
    <row r="11" spans="2:63" x14ac:dyDescent="0.25">
      <c r="B11" s="4">
        <v>2023</v>
      </c>
      <c r="C11" s="24">
        <v>1009</v>
      </c>
      <c r="D11" s="24">
        <v>1009</v>
      </c>
      <c r="E11" s="24">
        <v>1009</v>
      </c>
      <c r="F11" s="24">
        <v>467</v>
      </c>
      <c r="G11" s="24">
        <v>467</v>
      </c>
      <c r="H11" s="24">
        <v>467</v>
      </c>
      <c r="I11" s="24">
        <v>542</v>
      </c>
      <c r="J11" s="24">
        <v>542</v>
      </c>
      <c r="K11" s="24">
        <v>542</v>
      </c>
      <c r="M11" s="24">
        <v>731</v>
      </c>
      <c r="N11" s="24">
        <v>731</v>
      </c>
      <c r="O11" s="24">
        <v>731</v>
      </c>
      <c r="P11" s="24">
        <v>450</v>
      </c>
      <c r="Q11" s="24">
        <v>450</v>
      </c>
      <c r="R11" s="24">
        <v>450</v>
      </c>
      <c r="S11" s="24">
        <v>281</v>
      </c>
      <c r="T11" s="24">
        <v>281</v>
      </c>
      <c r="U11" s="24">
        <v>281</v>
      </c>
      <c r="W11" s="4">
        <v>2023</v>
      </c>
      <c r="X11" s="24">
        <v>592</v>
      </c>
      <c r="Y11" s="24">
        <v>592</v>
      </c>
      <c r="Z11" s="24">
        <v>592</v>
      </c>
      <c r="AA11" s="24">
        <v>441</v>
      </c>
      <c r="AB11" s="24">
        <v>441</v>
      </c>
      <c r="AC11" s="24">
        <v>441</v>
      </c>
      <c r="AD11" s="24">
        <v>151</v>
      </c>
      <c r="AE11" s="24">
        <v>151</v>
      </c>
      <c r="AF11" s="24">
        <v>151</v>
      </c>
      <c r="AH11" s="24">
        <v>519</v>
      </c>
      <c r="AI11" s="24">
        <v>519</v>
      </c>
      <c r="AJ11" s="24">
        <v>519</v>
      </c>
      <c r="AK11" s="24">
        <v>431</v>
      </c>
      <c r="AL11" s="24">
        <v>431</v>
      </c>
      <c r="AM11" s="24">
        <v>431</v>
      </c>
      <c r="AN11" s="24">
        <v>88</v>
      </c>
      <c r="AO11" s="24">
        <v>88</v>
      </c>
      <c r="AP11" s="24">
        <v>88</v>
      </c>
      <c r="AR11" s="4">
        <v>2023</v>
      </c>
      <c r="AS11" s="24">
        <v>478</v>
      </c>
      <c r="AT11" s="24">
        <v>478</v>
      </c>
      <c r="AU11" s="24">
        <v>478</v>
      </c>
      <c r="AV11" s="24">
        <v>353</v>
      </c>
      <c r="AW11" s="24">
        <v>353</v>
      </c>
      <c r="AX11" s="24">
        <v>353</v>
      </c>
      <c r="AY11" s="24">
        <v>125</v>
      </c>
      <c r="AZ11" s="24">
        <v>125</v>
      </c>
      <c r="BA11" s="24">
        <v>125</v>
      </c>
      <c r="BC11" s="24">
        <v>427</v>
      </c>
      <c r="BD11" s="24">
        <v>427</v>
      </c>
      <c r="BE11" s="24">
        <v>427</v>
      </c>
      <c r="BF11" s="24">
        <v>353</v>
      </c>
      <c r="BG11" s="24">
        <v>353</v>
      </c>
      <c r="BH11" s="24">
        <v>353</v>
      </c>
      <c r="BI11" s="24">
        <v>74</v>
      </c>
      <c r="BJ11" s="24">
        <v>74</v>
      </c>
      <c r="BK11" s="24">
        <v>74</v>
      </c>
    </row>
    <row r="12" spans="2:63" x14ac:dyDescent="0.25">
      <c r="B12" s="5">
        <v>2024</v>
      </c>
      <c r="C12" s="25">
        <v>928</v>
      </c>
      <c r="D12" s="25">
        <v>933</v>
      </c>
      <c r="E12" s="25">
        <v>890</v>
      </c>
      <c r="F12" s="25">
        <v>408</v>
      </c>
      <c r="G12" s="25">
        <v>423</v>
      </c>
      <c r="H12" s="25">
        <v>390</v>
      </c>
      <c r="I12" s="25">
        <v>520</v>
      </c>
      <c r="J12" s="25">
        <v>510</v>
      </c>
      <c r="K12" s="25">
        <v>500</v>
      </c>
      <c r="L12" s="30"/>
      <c r="M12" s="25">
        <v>662</v>
      </c>
      <c r="N12" s="25">
        <v>671</v>
      </c>
      <c r="O12" s="25">
        <v>635</v>
      </c>
      <c r="P12" s="25">
        <v>393</v>
      </c>
      <c r="Q12" s="25">
        <v>407</v>
      </c>
      <c r="R12" s="25">
        <v>376</v>
      </c>
      <c r="S12" s="25">
        <v>269</v>
      </c>
      <c r="T12" s="25">
        <v>264</v>
      </c>
      <c r="U12" s="25">
        <v>259</v>
      </c>
      <c r="W12" s="5">
        <v>2024</v>
      </c>
      <c r="X12" s="25">
        <v>530</v>
      </c>
      <c r="Y12" s="25">
        <v>540</v>
      </c>
      <c r="Z12" s="25">
        <v>507</v>
      </c>
      <c r="AA12" s="25">
        <v>385</v>
      </c>
      <c r="AB12" s="25">
        <v>399</v>
      </c>
      <c r="AC12" s="25">
        <v>368</v>
      </c>
      <c r="AD12" s="25">
        <v>145</v>
      </c>
      <c r="AE12" s="25">
        <v>142</v>
      </c>
      <c r="AF12" s="25">
        <v>139</v>
      </c>
      <c r="AG12" s="30"/>
      <c r="AH12" s="25">
        <v>460</v>
      </c>
      <c r="AI12" s="25">
        <v>472</v>
      </c>
      <c r="AJ12" s="25">
        <v>441</v>
      </c>
      <c r="AK12" s="25">
        <v>376</v>
      </c>
      <c r="AL12" s="25">
        <v>390</v>
      </c>
      <c r="AM12" s="25">
        <v>360</v>
      </c>
      <c r="AN12" s="25">
        <v>84</v>
      </c>
      <c r="AO12" s="25">
        <v>82</v>
      </c>
      <c r="AP12" s="25">
        <v>81</v>
      </c>
      <c r="AR12" s="5">
        <v>2024</v>
      </c>
      <c r="AS12" s="25">
        <v>428</v>
      </c>
      <c r="AT12" s="25">
        <v>436</v>
      </c>
      <c r="AU12" s="25">
        <v>410</v>
      </c>
      <c r="AV12" s="25">
        <v>308</v>
      </c>
      <c r="AW12" s="25">
        <v>319</v>
      </c>
      <c r="AX12" s="25">
        <v>295</v>
      </c>
      <c r="AY12" s="25">
        <v>120</v>
      </c>
      <c r="AZ12" s="25">
        <v>117</v>
      </c>
      <c r="BA12" s="25">
        <v>115</v>
      </c>
      <c r="BB12" s="30"/>
      <c r="BC12" s="25">
        <v>379</v>
      </c>
      <c r="BD12" s="25">
        <v>388</v>
      </c>
      <c r="BE12" s="25">
        <v>363</v>
      </c>
      <c r="BF12" s="25">
        <v>308</v>
      </c>
      <c r="BG12" s="25">
        <v>319</v>
      </c>
      <c r="BH12" s="25">
        <v>295</v>
      </c>
      <c r="BI12" s="25">
        <v>71</v>
      </c>
      <c r="BJ12" s="25">
        <v>69</v>
      </c>
      <c r="BK12" s="25">
        <v>68</v>
      </c>
    </row>
    <row r="13" spans="2:63" x14ac:dyDescent="0.25">
      <c r="B13" s="4">
        <v>2025</v>
      </c>
      <c r="C13" s="24">
        <v>857</v>
      </c>
      <c r="D13" s="24">
        <v>863</v>
      </c>
      <c r="E13" s="24">
        <v>788</v>
      </c>
      <c r="F13" s="24">
        <v>357</v>
      </c>
      <c r="G13" s="24">
        <v>383</v>
      </c>
      <c r="H13" s="24">
        <v>327</v>
      </c>
      <c r="I13" s="24">
        <v>500</v>
      </c>
      <c r="J13" s="24">
        <v>480</v>
      </c>
      <c r="K13" s="24">
        <v>461</v>
      </c>
      <c r="M13" s="24">
        <v>602</v>
      </c>
      <c r="N13" s="24">
        <v>617</v>
      </c>
      <c r="O13" s="24">
        <v>553</v>
      </c>
      <c r="P13" s="24">
        <v>344</v>
      </c>
      <c r="Q13" s="24">
        <v>369</v>
      </c>
      <c r="R13" s="24">
        <v>314</v>
      </c>
      <c r="S13" s="24">
        <v>258</v>
      </c>
      <c r="T13" s="24">
        <v>248</v>
      </c>
      <c r="U13" s="24">
        <v>238</v>
      </c>
      <c r="W13" s="4">
        <v>2025</v>
      </c>
      <c r="X13" s="24">
        <v>475</v>
      </c>
      <c r="Y13" s="24">
        <v>494</v>
      </c>
      <c r="Z13" s="24">
        <v>436</v>
      </c>
      <c r="AA13" s="24">
        <v>337</v>
      </c>
      <c r="AB13" s="24">
        <v>361</v>
      </c>
      <c r="AC13" s="24">
        <v>308</v>
      </c>
      <c r="AD13" s="24">
        <v>139</v>
      </c>
      <c r="AE13" s="24">
        <v>133</v>
      </c>
      <c r="AF13" s="24">
        <v>128</v>
      </c>
      <c r="AH13" s="24">
        <v>409</v>
      </c>
      <c r="AI13" s="24">
        <v>430</v>
      </c>
      <c r="AJ13" s="24">
        <v>375</v>
      </c>
      <c r="AK13" s="24">
        <v>329</v>
      </c>
      <c r="AL13" s="24">
        <v>352</v>
      </c>
      <c r="AM13" s="24">
        <v>300</v>
      </c>
      <c r="AN13" s="24">
        <v>81</v>
      </c>
      <c r="AO13" s="24">
        <v>77</v>
      </c>
      <c r="AP13" s="24">
        <v>74</v>
      </c>
      <c r="AR13" s="4">
        <v>2025</v>
      </c>
      <c r="AS13" s="24">
        <v>384</v>
      </c>
      <c r="AT13" s="24">
        <v>398</v>
      </c>
      <c r="AU13" s="24">
        <v>352</v>
      </c>
      <c r="AV13" s="24">
        <v>269</v>
      </c>
      <c r="AW13" s="24">
        <v>288</v>
      </c>
      <c r="AX13" s="24">
        <v>246</v>
      </c>
      <c r="AY13" s="24">
        <v>115</v>
      </c>
      <c r="AZ13" s="24">
        <v>110</v>
      </c>
      <c r="BA13" s="24">
        <v>106</v>
      </c>
      <c r="BC13" s="24">
        <v>337</v>
      </c>
      <c r="BD13" s="24">
        <v>353</v>
      </c>
      <c r="BE13" s="24">
        <v>308</v>
      </c>
      <c r="BF13" s="24">
        <v>269</v>
      </c>
      <c r="BG13" s="24">
        <v>288</v>
      </c>
      <c r="BH13" s="24">
        <v>246</v>
      </c>
      <c r="BI13" s="24">
        <v>68</v>
      </c>
      <c r="BJ13" s="24">
        <v>65</v>
      </c>
      <c r="BK13" s="24">
        <v>63</v>
      </c>
    </row>
    <row r="14" spans="2:63" x14ac:dyDescent="0.25">
      <c r="B14" s="5">
        <v>2026</v>
      </c>
      <c r="C14" s="25">
        <v>793</v>
      </c>
      <c r="D14" s="25">
        <v>799</v>
      </c>
      <c r="E14" s="25">
        <v>699</v>
      </c>
      <c r="F14" s="25">
        <v>313</v>
      </c>
      <c r="G14" s="25">
        <v>347</v>
      </c>
      <c r="H14" s="25">
        <v>273</v>
      </c>
      <c r="I14" s="25">
        <v>480</v>
      </c>
      <c r="J14" s="25">
        <v>452</v>
      </c>
      <c r="K14" s="25">
        <v>426</v>
      </c>
      <c r="L14" s="30"/>
      <c r="M14" s="25">
        <v>549</v>
      </c>
      <c r="N14" s="25">
        <v>567</v>
      </c>
      <c r="O14" s="25">
        <v>483</v>
      </c>
      <c r="P14" s="25">
        <v>301</v>
      </c>
      <c r="Q14" s="25">
        <v>334</v>
      </c>
      <c r="R14" s="25">
        <v>263</v>
      </c>
      <c r="S14" s="25">
        <v>248</v>
      </c>
      <c r="T14" s="25">
        <v>234</v>
      </c>
      <c r="U14" s="25">
        <v>220</v>
      </c>
      <c r="W14" s="5">
        <v>2026</v>
      </c>
      <c r="X14" s="25">
        <v>427</v>
      </c>
      <c r="Y14" s="25">
        <v>452</v>
      </c>
      <c r="Z14" s="25">
        <v>375</v>
      </c>
      <c r="AA14" s="25">
        <v>294</v>
      </c>
      <c r="AB14" s="25">
        <v>326</v>
      </c>
      <c r="AC14" s="25">
        <v>257</v>
      </c>
      <c r="AD14" s="25">
        <v>133</v>
      </c>
      <c r="AE14" s="25">
        <v>125</v>
      </c>
      <c r="AF14" s="25">
        <v>118</v>
      </c>
      <c r="AG14" s="30"/>
      <c r="AH14" s="25">
        <v>364</v>
      </c>
      <c r="AI14" s="25">
        <v>391</v>
      </c>
      <c r="AJ14" s="25">
        <v>319</v>
      </c>
      <c r="AK14" s="25">
        <v>287</v>
      </c>
      <c r="AL14" s="25">
        <v>318</v>
      </c>
      <c r="AM14" s="25">
        <v>251</v>
      </c>
      <c r="AN14" s="25">
        <v>77</v>
      </c>
      <c r="AO14" s="25">
        <v>73</v>
      </c>
      <c r="AP14" s="25">
        <v>68</v>
      </c>
      <c r="AR14" s="5">
        <v>2026</v>
      </c>
      <c r="AS14" s="25">
        <v>345</v>
      </c>
      <c r="AT14" s="25">
        <v>364</v>
      </c>
      <c r="AU14" s="25">
        <v>302</v>
      </c>
      <c r="AV14" s="25">
        <v>235</v>
      </c>
      <c r="AW14" s="25">
        <v>260</v>
      </c>
      <c r="AX14" s="25">
        <v>205</v>
      </c>
      <c r="AY14" s="25">
        <v>110</v>
      </c>
      <c r="AZ14" s="25">
        <v>104</v>
      </c>
      <c r="BA14" s="25">
        <v>97</v>
      </c>
      <c r="BB14" s="30"/>
      <c r="BC14" s="25">
        <v>300</v>
      </c>
      <c r="BD14" s="25">
        <v>321</v>
      </c>
      <c r="BE14" s="25">
        <v>263</v>
      </c>
      <c r="BF14" s="25">
        <v>235</v>
      </c>
      <c r="BG14" s="25">
        <v>260</v>
      </c>
      <c r="BH14" s="25">
        <v>205</v>
      </c>
      <c r="BI14" s="25">
        <v>65</v>
      </c>
      <c r="BJ14" s="25">
        <v>61</v>
      </c>
      <c r="BK14" s="25">
        <v>58</v>
      </c>
    </row>
    <row r="15" spans="2:63" x14ac:dyDescent="0.25">
      <c r="B15" s="4">
        <v>2027</v>
      </c>
      <c r="C15" s="24">
        <v>734</v>
      </c>
      <c r="D15" s="24">
        <v>739</v>
      </c>
      <c r="E15" s="24">
        <v>621</v>
      </c>
      <c r="F15" s="24">
        <v>273</v>
      </c>
      <c r="G15" s="24">
        <v>314</v>
      </c>
      <c r="H15" s="24">
        <v>228</v>
      </c>
      <c r="I15" s="24">
        <v>460</v>
      </c>
      <c r="J15" s="24">
        <v>425</v>
      </c>
      <c r="K15" s="24">
        <v>392</v>
      </c>
      <c r="M15" s="24">
        <v>500</v>
      </c>
      <c r="N15" s="24">
        <v>521</v>
      </c>
      <c r="O15" s="24">
        <v>422</v>
      </c>
      <c r="P15" s="24">
        <v>263</v>
      </c>
      <c r="Q15" s="24">
        <v>302</v>
      </c>
      <c r="R15" s="24">
        <v>219</v>
      </c>
      <c r="S15" s="24">
        <v>238</v>
      </c>
      <c r="T15" s="24">
        <v>220</v>
      </c>
      <c r="U15" s="24">
        <v>203</v>
      </c>
      <c r="W15" s="4">
        <v>2027</v>
      </c>
      <c r="X15" s="24">
        <v>384</v>
      </c>
      <c r="Y15" s="24">
        <v>413</v>
      </c>
      <c r="Z15" s="24">
        <v>323</v>
      </c>
      <c r="AA15" s="24">
        <v>257</v>
      </c>
      <c r="AB15" s="24">
        <v>295</v>
      </c>
      <c r="AC15" s="24">
        <v>214</v>
      </c>
      <c r="AD15" s="24">
        <v>127</v>
      </c>
      <c r="AE15" s="24">
        <v>118</v>
      </c>
      <c r="AF15" s="24">
        <v>109</v>
      </c>
      <c r="AH15" s="24">
        <v>325</v>
      </c>
      <c r="AI15" s="24">
        <v>356</v>
      </c>
      <c r="AJ15" s="24">
        <v>272</v>
      </c>
      <c r="AK15" s="24">
        <v>251</v>
      </c>
      <c r="AL15" s="24">
        <v>288</v>
      </c>
      <c r="AM15" s="24">
        <v>209</v>
      </c>
      <c r="AN15" s="24">
        <v>74</v>
      </c>
      <c r="AO15" s="24">
        <v>68</v>
      </c>
      <c r="AP15" s="24">
        <v>63</v>
      </c>
      <c r="AR15" s="4">
        <v>2027</v>
      </c>
      <c r="AS15" s="24">
        <v>310</v>
      </c>
      <c r="AT15" s="24">
        <v>332</v>
      </c>
      <c r="AU15" s="24">
        <v>261</v>
      </c>
      <c r="AV15" s="24">
        <v>205</v>
      </c>
      <c r="AW15" s="24">
        <v>235</v>
      </c>
      <c r="AX15" s="24">
        <v>171</v>
      </c>
      <c r="AY15" s="24">
        <v>105</v>
      </c>
      <c r="AZ15" s="24">
        <v>97</v>
      </c>
      <c r="BA15" s="24">
        <v>90</v>
      </c>
      <c r="BC15" s="24">
        <v>267</v>
      </c>
      <c r="BD15" s="24">
        <v>293</v>
      </c>
      <c r="BE15" s="24">
        <v>224</v>
      </c>
      <c r="BF15" s="24">
        <v>205</v>
      </c>
      <c r="BG15" s="24">
        <v>235</v>
      </c>
      <c r="BH15" s="24">
        <v>171</v>
      </c>
      <c r="BI15" s="24">
        <v>62</v>
      </c>
      <c r="BJ15" s="24">
        <v>57</v>
      </c>
      <c r="BK15" s="24">
        <v>53</v>
      </c>
    </row>
    <row r="16" spans="2:63" x14ac:dyDescent="0.25">
      <c r="B16" s="5">
        <v>2028</v>
      </c>
      <c r="C16" s="25">
        <v>711</v>
      </c>
      <c r="D16" s="25">
        <v>684</v>
      </c>
      <c r="E16" s="25">
        <v>552</v>
      </c>
      <c r="F16" s="25">
        <v>265</v>
      </c>
      <c r="G16" s="25">
        <v>284</v>
      </c>
      <c r="H16" s="25">
        <v>191</v>
      </c>
      <c r="I16" s="25">
        <v>446</v>
      </c>
      <c r="J16" s="25">
        <v>400</v>
      </c>
      <c r="K16" s="25">
        <v>361</v>
      </c>
      <c r="L16" s="30"/>
      <c r="M16" s="25">
        <v>485</v>
      </c>
      <c r="N16" s="25">
        <v>479</v>
      </c>
      <c r="O16" s="25">
        <v>370</v>
      </c>
      <c r="P16" s="25">
        <v>255</v>
      </c>
      <c r="Q16" s="25">
        <v>273</v>
      </c>
      <c r="R16" s="25">
        <v>183</v>
      </c>
      <c r="S16" s="25">
        <v>230</v>
      </c>
      <c r="T16" s="25">
        <v>206</v>
      </c>
      <c r="U16" s="25">
        <v>187</v>
      </c>
      <c r="W16" s="5">
        <v>2028</v>
      </c>
      <c r="X16" s="25">
        <v>372</v>
      </c>
      <c r="Y16" s="25">
        <v>377</v>
      </c>
      <c r="Z16" s="25">
        <v>279</v>
      </c>
      <c r="AA16" s="25">
        <v>249</v>
      </c>
      <c r="AB16" s="25">
        <v>267</v>
      </c>
      <c r="AC16" s="25">
        <v>179</v>
      </c>
      <c r="AD16" s="25">
        <v>123</v>
      </c>
      <c r="AE16" s="25">
        <v>111</v>
      </c>
      <c r="AF16" s="25">
        <v>100</v>
      </c>
      <c r="AG16" s="30"/>
      <c r="AH16" s="25">
        <v>314</v>
      </c>
      <c r="AI16" s="25">
        <v>324</v>
      </c>
      <c r="AJ16" s="25">
        <v>233</v>
      </c>
      <c r="AK16" s="25">
        <v>243</v>
      </c>
      <c r="AL16" s="25">
        <v>260</v>
      </c>
      <c r="AM16" s="25">
        <v>175</v>
      </c>
      <c r="AN16" s="25">
        <v>72</v>
      </c>
      <c r="AO16" s="25">
        <v>64</v>
      </c>
      <c r="AP16" s="25">
        <v>58</v>
      </c>
      <c r="AR16" s="5">
        <v>2028</v>
      </c>
      <c r="AS16" s="25">
        <v>300</v>
      </c>
      <c r="AT16" s="25">
        <v>304</v>
      </c>
      <c r="AU16" s="25">
        <v>225</v>
      </c>
      <c r="AV16" s="25">
        <v>198</v>
      </c>
      <c r="AW16" s="25">
        <v>212</v>
      </c>
      <c r="AX16" s="25">
        <v>143</v>
      </c>
      <c r="AY16" s="25">
        <v>102</v>
      </c>
      <c r="AZ16" s="25">
        <v>91</v>
      </c>
      <c r="BA16" s="25">
        <v>83</v>
      </c>
      <c r="BB16" s="30"/>
      <c r="BC16" s="25">
        <v>259</v>
      </c>
      <c r="BD16" s="25">
        <v>266</v>
      </c>
      <c r="BE16" s="25">
        <v>191</v>
      </c>
      <c r="BF16" s="25">
        <v>198</v>
      </c>
      <c r="BG16" s="25">
        <v>212</v>
      </c>
      <c r="BH16" s="25">
        <v>143</v>
      </c>
      <c r="BI16" s="25">
        <v>60</v>
      </c>
      <c r="BJ16" s="25">
        <v>54</v>
      </c>
      <c r="BK16" s="25">
        <v>49</v>
      </c>
    </row>
    <row r="17" spans="2:63" x14ac:dyDescent="0.25">
      <c r="B17" s="4">
        <v>2029</v>
      </c>
      <c r="C17" s="24">
        <v>693</v>
      </c>
      <c r="D17" s="24">
        <v>632</v>
      </c>
      <c r="E17" s="24">
        <v>492</v>
      </c>
      <c r="F17" s="24">
        <v>258</v>
      </c>
      <c r="G17" s="24">
        <v>257</v>
      </c>
      <c r="H17" s="24">
        <v>159</v>
      </c>
      <c r="I17" s="24">
        <v>435</v>
      </c>
      <c r="J17" s="24">
        <v>376</v>
      </c>
      <c r="K17" s="24">
        <v>333</v>
      </c>
      <c r="M17" s="24">
        <v>472</v>
      </c>
      <c r="N17" s="24">
        <v>440</v>
      </c>
      <c r="O17" s="24">
        <v>325</v>
      </c>
      <c r="P17" s="24">
        <v>248</v>
      </c>
      <c r="Q17" s="24">
        <v>247</v>
      </c>
      <c r="R17" s="24">
        <v>153</v>
      </c>
      <c r="S17" s="24">
        <v>225</v>
      </c>
      <c r="T17" s="24">
        <v>194</v>
      </c>
      <c r="U17" s="24">
        <v>172</v>
      </c>
      <c r="W17" s="4">
        <v>2029</v>
      </c>
      <c r="X17" s="24">
        <v>363</v>
      </c>
      <c r="Y17" s="24">
        <v>345</v>
      </c>
      <c r="Z17" s="24">
        <v>242</v>
      </c>
      <c r="AA17" s="24">
        <v>242</v>
      </c>
      <c r="AB17" s="24">
        <v>241</v>
      </c>
      <c r="AC17" s="24">
        <v>149</v>
      </c>
      <c r="AD17" s="24">
        <v>120</v>
      </c>
      <c r="AE17" s="24">
        <v>104</v>
      </c>
      <c r="AF17" s="24">
        <v>92</v>
      </c>
      <c r="AH17" s="24">
        <v>306</v>
      </c>
      <c r="AI17" s="24">
        <v>295</v>
      </c>
      <c r="AJ17" s="24">
        <v>199</v>
      </c>
      <c r="AK17" s="24">
        <v>236</v>
      </c>
      <c r="AL17" s="24">
        <v>235</v>
      </c>
      <c r="AM17" s="24">
        <v>146</v>
      </c>
      <c r="AN17" s="24">
        <v>70</v>
      </c>
      <c r="AO17" s="24">
        <v>60</v>
      </c>
      <c r="AP17" s="24">
        <v>53</v>
      </c>
      <c r="AR17" s="4">
        <v>2029</v>
      </c>
      <c r="AS17" s="24">
        <v>292</v>
      </c>
      <c r="AT17" s="24">
        <v>278</v>
      </c>
      <c r="AU17" s="24">
        <v>195</v>
      </c>
      <c r="AV17" s="24">
        <v>193</v>
      </c>
      <c r="AW17" s="24">
        <v>192</v>
      </c>
      <c r="AX17" s="24">
        <v>119</v>
      </c>
      <c r="AY17" s="24">
        <v>99</v>
      </c>
      <c r="AZ17" s="24">
        <v>86</v>
      </c>
      <c r="BA17" s="24">
        <v>76</v>
      </c>
      <c r="BC17" s="24">
        <v>252</v>
      </c>
      <c r="BD17" s="24">
        <v>243</v>
      </c>
      <c r="BE17" s="24">
        <v>164</v>
      </c>
      <c r="BF17" s="24">
        <v>193</v>
      </c>
      <c r="BG17" s="24">
        <v>192</v>
      </c>
      <c r="BH17" s="24">
        <v>119</v>
      </c>
      <c r="BI17" s="24">
        <v>59</v>
      </c>
      <c r="BJ17" s="24">
        <v>51</v>
      </c>
      <c r="BK17" s="24">
        <v>45</v>
      </c>
    </row>
    <row r="18" spans="2:63" x14ac:dyDescent="0.25">
      <c r="B18" s="5">
        <v>2030</v>
      </c>
      <c r="C18" s="25">
        <v>679</v>
      </c>
      <c r="D18" s="25">
        <v>585</v>
      </c>
      <c r="E18" s="25">
        <v>440</v>
      </c>
      <c r="F18" s="25">
        <v>254</v>
      </c>
      <c r="G18" s="25">
        <v>232</v>
      </c>
      <c r="H18" s="25">
        <v>133</v>
      </c>
      <c r="I18" s="25">
        <v>426</v>
      </c>
      <c r="J18" s="25">
        <v>353</v>
      </c>
      <c r="K18" s="25">
        <v>307</v>
      </c>
      <c r="L18" s="30"/>
      <c r="M18" s="25">
        <v>463</v>
      </c>
      <c r="N18" s="25">
        <v>405</v>
      </c>
      <c r="O18" s="25">
        <v>286</v>
      </c>
      <c r="P18" s="25">
        <v>244</v>
      </c>
      <c r="Q18" s="25">
        <v>223</v>
      </c>
      <c r="R18" s="25">
        <v>128</v>
      </c>
      <c r="S18" s="25">
        <v>220</v>
      </c>
      <c r="T18" s="25">
        <v>182</v>
      </c>
      <c r="U18" s="25">
        <v>158</v>
      </c>
      <c r="W18" s="5">
        <v>2030</v>
      </c>
      <c r="X18" s="25">
        <v>356</v>
      </c>
      <c r="Y18" s="25">
        <v>315</v>
      </c>
      <c r="Z18" s="25">
        <v>210</v>
      </c>
      <c r="AA18" s="25">
        <v>238</v>
      </c>
      <c r="AB18" s="25">
        <v>218</v>
      </c>
      <c r="AC18" s="25">
        <v>125</v>
      </c>
      <c r="AD18" s="25">
        <v>118</v>
      </c>
      <c r="AE18" s="25">
        <v>98</v>
      </c>
      <c r="AF18" s="25">
        <v>85</v>
      </c>
      <c r="AG18" s="30"/>
      <c r="AH18" s="25">
        <v>300</v>
      </c>
      <c r="AI18" s="25">
        <v>269</v>
      </c>
      <c r="AJ18" s="25">
        <v>171</v>
      </c>
      <c r="AK18" s="25">
        <v>232</v>
      </c>
      <c r="AL18" s="25">
        <v>212</v>
      </c>
      <c r="AM18" s="25">
        <v>122</v>
      </c>
      <c r="AN18" s="25">
        <v>68</v>
      </c>
      <c r="AO18" s="25">
        <v>57</v>
      </c>
      <c r="AP18" s="25">
        <v>49</v>
      </c>
      <c r="AR18" s="5">
        <v>2030</v>
      </c>
      <c r="AS18" s="25">
        <v>286</v>
      </c>
      <c r="AT18" s="25">
        <v>254</v>
      </c>
      <c r="AU18" s="25">
        <v>169</v>
      </c>
      <c r="AV18" s="25">
        <v>189</v>
      </c>
      <c r="AW18" s="25">
        <v>173</v>
      </c>
      <c r="AX18" s="25">
        <v>99</v>
      </c>
      <c r="AY18" s="25">
        <v>97</v>
      </c>
      <c r="AZ18" s="25">
        <v>80</v>
      </c>
      <c r="BA18" s="25">
        <v>70</v>
      </c>
      <c r="BB18" s="30"/>
      <c r="BC18" s="25">
        <v>247</v>
      </c>
      <c r="BD18" s="25">
        <v>221</v>
      </c>
      <c r="BE18" s="25">
        <v>141</v>
      </c>
      <c r="BF18" s="25">
        <v>189</v>
      </c>
      <c r="BG18" s="25">
        <v>173</v>
      </c>
      <c r="BH18" s="25">
        <v>99</v>
      </c>
      <c r="BI18" s="25">
        <v>57</v>
      </c>
      <c r="BJ18" s="25">
        <v>48</v>
      </c>
      <c r="BK18" s="25">
        <v>41</v>
      </c>
    </row>
    <row r="19" spans="2:63" x14ac:dyDescent="0.25">
      <c r="B19" s="4">
        <v>2031</v>
      </c>
      <c r="C19" s="24">
        <v>660</v>
      </c>
      <c r="D19" s="24">
        <v>546</v>
      </c>
      <c r="E19" s="24">
        <v>423</v>
      </c>
      <c r="F19" s="24">
        <v>243</v>
      </c>
      <c r="G19" s="24">
        <v>197</v>
      </c>
      <c r="H19" s="24">
        <v>117</v>
      </c>
      <c r="I19" s="24">
        <v>417</v>
      </c>
      <c r="J19" s="24">
        <v>349</v>
      </c>
      <c r="K19" s="24">
        <v>306</v>
      </c>
      <c r="M19" s="24">
        <v>448</v>
      </c>
      <c r="N19" s="24">
        <v>369</v>
      </c>
      <c r="O19" s="24">
        <v>270</v>
      </c>
      <c r="P19" s="24">
        <v>233</v>
      </c>
      <c r="Q19" s="24">
        <v>189</v>
      </c>
      <c r="R19" s="24">
        <v>113</v>
      </c>
      <c r="S19" s="24">
        <v>215</v>
      </c>
      <c r="T19" s="24">
        <v>180</v>
      </c>
      <c r="U19" s="24">
        <v>158</v>
      </c>
      <c r="W19" s="4">
        <v>2031</v>
      </c>
      <c r="X19" s="24">
        <v>343</v>
      </c>
      <c r="Y19" s="24">
        <v>281</v>
      </c>
      <c r="Z19" s="24">
        <v>194</v>
      </c>
      <c r="AA19" s="24">
        <v>228</v>
      </c>
      <c r="AB19" s="24">
        <v>185</v>
      </c>
      <c r="AC19" s="24">
        <v>110</v>
      </c>
      <c r="AD19" s="24">
        <v>115</v>
      </c>
      <c r="AE19" s="24">
        <v>96</v>
      </c>
      <c r="AF19" s="24">
        <v>85</v>
      </c>
      <c r="AH19" s="24">
        <v>289</v>
      </c>
      <c r="AI19" s="24">
        <v>236</v>
      </c>
      <c r="AJ19" s="24">
        <v>156</v>
      </c>
      <c r="AK19" s="24">
        <v>222</v>
      </c>
      <c r="AL19" s="24">
        <v>180</v>
      </c>
      <c r="AM19" s="24">
        <v>107</v>
      </c>
      <c r="AN19" s="24">
        <v>67</v>
      </c>
      <c r="AO19" s="24">
        <v>56</v>
      </c>
      <c r="AP19" s="24">
        <v>49</v>
      </c>
      <c r="AR19" s="4">
        <v>2031</v>
      </c>
      <c r="AS19" s="24">
        <v>276</v>
      </c>
      <c r="AT19" s="24">
        <v>226</v>
      </c>
      <c r="AU19" s="24">
        <v>157</v>
      </c>
      <c r="AV19" s="24">
        <v>181</v>
      </c>
      <c r="AW19" s="24">
        <v>147</v>
      </c>
      <c r="AX19" s="24">
        <v>87</v>
      </c>
      <c r="AY19" s="24">
        <v>95</v>
      </c>
      <c r="AZ19" s="24">
        <v>79</v>
      </c>
      <c r="BA19" s="24">
        <v>70</v>
      </c>
      <c r="BC19" s="24">
        <v>237</v>
      </c>
      <c r="BD19" s="24">
        <v>194</v>
      </c>
      <c r="BE19" s="24">
        <v>129</v>
      </c>
      <c r="BF19" s="24">
        <v>181</v>
      </c>
      <c r="BG19" s="24">
        <v>147</v>
      </c>
      <c r="BH19" s="24">
        <v>87</v>
      </c>
      <c r="BI19" s="24">
        <v>56</v>
      </c>
      <c r="BJ19" s="24">
        <v>47</v>
      </c>
      <c r="BK19" s="24">
        <v>41</v>
      </c>
    </row>
    <row r="20" spans="2:63" x14ac:dyDescent="0.25">
      <c r="B20" s="5">
        <v>2032</v>
      </c>
      <c r="C20" s="25">
        <v>640</v>
      </c>
      <c r="D20" s="25">
        <v>508</v>
      </c>
      <c r="E20" s="25">
        <v>407</v>
      </c>
      <c r="F20" s="25">
        <v>232</v>
      </c>
      <c r="G20" s="25">
        <v>162</v>
      </c>
      <c r="H20" s="25">
        <v>101</v>
      </c>
      <c r="I20" s="25">
        <v>407</v>
      </c>
      <c r="J20" s="25">
        <v>346</v>
      </c>
      <c r="K20" s="25">
        <v>306</v>
      </c>
      <c r="L20" s="30"/>
      <c r="M20" s="25">
        <v>433</v>
      </c>
      <c r="N20" s="25">
        <v>334</v>
      </c>
      <c r="O20" s="25">
        <v>255</v>
      </c>
      <c r="P20" s="25">
        <v>223</v>
      </c>
      <c r="Q20" s="25">
        <v>155</v>
      </c>
      <c r="R20" s="25">
        <v>97</v>
      </c>
      <c r="S20" s="25">
        <v>210</v>
      </c>
      <c r="T20" s="25">
        <v>178</v>
      </c>
      <c r="U20" s="25">
        <v>158</v>
      </c>
      <c r="W20" s="5">
        <v>2032</v>
      </c>
      <c r="X20" s="25">
        <v>330</v>
      </c>
      <c r="Y20" s="25">
        <v>247</v>
      </c>
      <c r="Z20" s="25">
        <v>179</v>
      </c>
      <c r="AA20" s="25">
        <v>218</v>
      </c>
      <c r="AB20" s="25">
        <v>151</v>
      </c>
      <c r="AC20" s="25">
        <v>95</v>
      </c>
      <c r="AD20" s="25">
        <v>112</v>
      </c>
      <c r="AE20" s="25">
        <v>96</v>
      </c>
      <c r="AF20" s="25">
        <v>84</v>
      </c>
      <c r="AG20" s="30"/>
      <c r="AH20" s="25">
        <v>277</v>
      </c>
      <c r="AI20" s="25">
        <v>203</v>
      </c>
      <c r="AJ20" s="25">
        <v>142</v>
      </c>
      <c r="AK20" s="25">
        <v>212</v>
      </c>
      <c r="AL20" s="25">
        <v>148</v>
      </c>
      <c r="AM20" s="25">
        <v>93</v>
      </c>
      <c r="AN20" s="25">
        <v>65</v>
      </c>
      <c r="AO20" s="25">
        <v>55</v>
      </c>
      <c r="AP20" s="25">
        <v>49</v>
      </c>
      <c r="AR20" s="5">
        <v>2032</v>
      </c>
      <c r="AS20" s="25">
        <v>266</v>
      </c>
      <c r="AT20" s="25">
        <v>199</v>
      </c>
      <c r="AU20" s="25">
        <v>145</v>
      </c>
      <c r="AV20" s="25">
        <v>173</v>
      </c>
      <c r="AW20" s="25">
        <v>121</v>
      </c>
      <c r="AX20" s="25">
        <v>76</v>
      </c>
      <c r="AY20" s="25">
        <v>93</v>
      </c>
      <c r="AZ20" s="25">
        <v>79</v>
      </c>
      <c r="BA20" s="25">
        <v>70</v>
      </c>
      <c r="BB20" s="30"/>
      <c r="BC20" s="25">
        <v>228</v>
      </c>
      <c r="BD20" s="25">
        <v>167</v>
      </c>
      <c r="BE20" s="25">
        <v>117</v>
      </c>
      <c r="BF20" s="25">
        <v>173</v>
      </c>
      <c r="BG20" s="25">
        <v>121</v>
      </c>
      <c r="BH20" s="25">
        <v>76</v>
      </c>
      <c r="BI20" s="25">
        <v>55</v>
      </c>
      <c r="BJ20" s="25">
        <v>47</v>
      </c>
      <c r="BK20" s="25">
        <v>41</v>
      </c>
    </row>
    <row r="21" spans="2:63" x14ac:dyDescent="0.25">
      <c r="B21" s="4">
        <v>2033</v>
      </c>
      <c r="C21" s="24">
        <v>630</v>
      </c>
      <c r="D21" s="24">
        <v>501</v>
      </c>
      <c r="E21" s="24">
        <v>405</v>
      </c>
      <c r="F21" s="24">
        <v>232</v>
      </c>
      <c r="G21" s="24">
        <v>159</v>
      </c>
      <c r="H21" s="24">
        <v>100</v>
      </c>
      <c r="I21" s="24">
        <v>398</v>
      </c>
      <c r="J21" s="24">
        <v>342</v>
      </c>
      <c r="K21" s="24">
        <v>305</v>
      </c>
      <c r="M21" s="24">
        <v>428</v>
      </c>
      <c r="N21" s="24">
        <v>329</v>
      </c>
      <c r="O21" s="24">
        <v>253</v>
      </c>
      <c r="P21" s="24">
        <v>223</v>
      </c>
      <c r="Q21" s="24">
        <v>152</v>
      </c>
      <c r="R21" s="24">
        <v>96</v>
      </c>
      <c r="S21" s="24">
        <v>205</v>
      </c>
      <c r="T21" s="24">
        <v>176</v>
      </c>
      <c r="U21" s="24">
        <v>157</v>
      </c>
      <c r="W21" s="4">
        <v>2033</v>
      </c>
      <c r="X21" s="24">
        <v>327</v>
      </c>
      <c r="Y21" s="24">
        <v>243</v>
      </c>
      <c r="Z21" s="24">
        <v>178</v>
      </c>
      <c r="AA21" s="24">
        <v>217</v>
      </c>
      <c r="AB21" s="24">
        <v>149</v>
      </c>
      <c r="AC21" s="24">
        <v>94</v>
      </c>
      <c r="AD21" s="24">
        <v>110</v>
      </c>
      <c r="AE21" s="24">
        <v>94</v>
      </c>
      <c r="AF21" s="24">
        <v>84</v>
      </c>
      <c r="AH21" s="24">
        <v>275</v>
      </c>
      <c r="AI21" s="24">
        <v>200</v>
      </c>
      <c r="AJ21" s="24">
        <v>140</v>
      </c>
      <c r="AK21" s="24">
        <v>212</v>
      </c>
      <c r="AL21" s="24">
        <v>145</v>
      </c>
      <c r="AM21" s="24">
        <v>91</v>
      </c>
      <c r="AN21" s="24">
        <v>64</v>
      </c>
      <c r="AO21" s="24">
        <v>55</v>
      </c>
      <c r="AP21" s="24">
        <v>49</v>
      </c>
      <c r="AR21" s="4">
        <v>2033</v>
      </c>
      <c r="AS21" s="24">
        <v>263</v>
      </c>
      <c r="AT21" s="24">
        <v>196</v>
      </c>
      <c r="AU21" s="24">
        <v>144</v>
      </c>
      <c r="AV21" s="24">
        <v>173</v>
      </c>
      <c r="AW21" s="24">
        <v>118</v>
      </c>
      <c r="AX21" s="24">
        <v>75</v>
      </c>
      <c r="AY21" s="24">
        <v>90</v>
      </c>
      <c r="AZ21" s="24">
        <v>78</v>
      </c>
      <c r="BA21" s="24">
        <v>69</v>
      </c>
      <c r="BC21" s="24">
        <v>226</v>
      </c>
      <c r="BD21" s="24">
        <v>164</v>
      </c>
      <c r="BE21" s="24">
        <v>116</v>
      </c>
      <c r="BF21" s="24">
        <v>173</v>
      </c>
      <c r="BG21" s="24">
        <v>118</v>
      </c>
      <c r="BH21" s="24">
        <v>75</v>
      </c>
      <c r="BI21" s="24">
        <v>53</v>
      </c>
      <c r="BJ21" s="24">
        <v>46</v>
      </c>
      <c r="BK21" s="24">
        <v>41</v>
      </c>
    </row>
    <row r="22" spans="2:63" x14ac:dyDescent="0.25">
      <c r="B22" s="5">
        <v>2034</v>
      </c>
      <c r="C22" s="25">
        <v>621</v>
      </c>
      <c r="D22" s="25">
        <v>495</v>
      </c>
      <c r="E22" s="25">
        <v>404</v>
      </c>
      <c r="F22" s="25">
        <v>230</v>
      </c>
      <c r="G22" s="25">
        <v>156</v>
      </c>
      <c r="H22" s="25">
        <v>99</v>
      </c>
      <c r="I22" s="25">
        <v>391</v>
      </c>
      <c r="J22" s="25">
        <v>340</v>
      </c>
      <c r="K22" s="25">
        <v>305</v>
      </c>
      <c r="L22" s="30"/>
      <c r="M22" s="25">
        <v>422</v>
      </c>
      <c r="N22" s="25">
        <v>324</v>
      </c>
      <c r="O22" s="25">
        <v>252</v>
      </c>
      <c r="P22" s="25">
        <v>220</v>
      </c>
      <c r="Q22" s="25">
        <v>149</v>
      </c>
      <c r="R22" s="25">
        <v>95</v>
      </c>
      <c r="S22" s="25">
        <v>201</v>
      </c>
      <c r="T22" s="25">
        <v>175</v>
      </c>
      <c r="U22" s="25">
        <v>157</v>
      </c>
      <c r="W22" s="5">
        <v>2034</v>
      </c>
      <c r="X22" s="25">
        <v>323</v>
      </c>
      <c r="Y22" s="25">
        <v>239</v>
      </c>
      <c r="Z22" s="25">
        <v>177</v>
      </c>
      <c r="AA22" s="25">
        <v>215</v>
      </c>
      <c r="AB22" s="25">
        <v>146</v>
      </c>
      <c r="AC22" s="25">
        <v>93</v>
      </c>
      <c r="AD22" s="25">
        <v>108</v>
      </c>
      <c r="AE22" s="25">
        <v>94</v>
      </c>
      <c r="AF22" s="25">
        <v>84</v>
      </c>
      <c r="AG22" s="30"/>
      <c r="AH22" s="25">
        <v>272</v>
      </c>
      <c r="AI22" s="25">
        <v>196</v>
      </c>
      <c r="AJ22" s="25">
        <v>139</v>
      </c>
      <c r="AK22" s="25">
        <v>209</v>
      </c>
      <c r="AL22" s="25">
        <v>142</v>
      </c>
      <c r="AM22" s="25">
        <v>90</v>
      </c>
      <c r="AN22" s="25">
        <v>62</v>
      </c>
      <c r="AO22" s="25">
        <v>54</v>
      </c>
      <c r="AP22" s="25">
        <v>49</v>
      </c>
      <c r="AR22" s="5">
        <v>2034</v>
      </c>
      <c r="AS22" s="25">
        <v>260</v>
      </c>
      <c r="AT22" s="25">
        <v>193</v>
      </c>
      <c r="AU22" s="25">
        <v>143</v>
      </c>
      <c r="AV22" s="25">
        <v>171</v>
      </c>
      <c r="AW22" s="25">
        <v>116</v>
      </c>
      <c r="AX22" s="25">
        <v>74</v>
      </c>
      <c r="AY22" s="25">
        <v>89</v>
      </c>
      <c r="AZ22" s="25">
        <v>77</v>
      </c>
      <c r="BA22" s="25">
        <v>69</v>
      </c>
      <c r="BB22" s="30"/>
      <c r="BC22" s="25">
        <v>223</v>
      </c>
      <c r="BD22" s="25">
        <v>161</v>
      </c>
      <c r="BE22" s="25">
        <v>115</v>
      </c>
      <c r="BF22" s="25">
        <v>171</v>
      </c>
      <c r="BG22" s="25">
        <v>116</v>
      </c>
      <c r="BH22" s="25">
        <v>74</v>
      </c>
      <c r="BI22" s="25">
        <v>52</v>
      </c>
      <c r="BJ22" s="25">
        <v>46</v>
      </c>
      <c r="BK22" s="25">
        <v>41</v>
      </c>
    </row>
    <row r="23" spans="2:63" x14ac:dyDescent="0.25">
      <c r="B23" s="4">
        <v>2035</v>
      </c>
      <c r="C23" s="24">
        <v>603</v>
      </c>
      <c r="D23" s="24">
        <v>489</v>
      </c>
      <c r="E23" s="24">
        <v>403</v>
      </c>
      <c r="F23" s="24">
        <v>225</v>
      </c>
      <c r="G23" s="24">
        <v>153</v>
      </c>
      <c r="H23" s="24">
        <v>98</v>
      </c>
      <c r="I23" s="24">
        <v>377</v>
      </c>
      <c r="J23" s="24">
        <v>336</v>
      </c>
      <c r="K23" s="24">
        <v>304</v>
      </c>
      <c r="M23" s="24">
        <v>410</v>
      </c>
      <c r="N23" s="24">
        <v>320</v>
      </c>
      <c r="O23" s="24">
        <v>251</v>
      </c>
      <c r="P23" s="24">
        <v>216</v>
      </c>
      <c r="Q23" s="24">
        <v>147</v>
      </c>
      <c r="R23" s="24">
        <v>94</v>
      </c>
      <c r="S23" s="24">
        <v>194</v>
      </c>
      <c r="T23" s="24">
        <v>173</v>
      </c>
      <c r="U23" s="24">
        <v>157</v>
      </c>
      <c r="W23" s="4">
        <v>2035</v>
      </c>
      <c r="X23" s="24">
        <v>314</v>
      </c>
      <c r="Y23" s="24">
        <v>235</v>
      </c>
      <c r="Z23" s="24">
        <v>176</v>
      </c>
      <c r="AA23" s="24">
        <v>210</v>
      </c>
      <c r="AB23" s="24">
        <v>143</v>
      </c>
      <c r="AC23" s="24">
        <v>92</v>
      </c>
      <c r="AD23" s="24">
        <v>104</v>
      </c>
      <c r="AE23" s="24">
        <v>93</v>
      </c>
      <c r="AF23" s="24">
        <v>84</v>
      </c>
      <c r="AH23" s="24">
        <v>265</v>
      </c>
      <c r="AI23" s="24">
        <v>193</v>
      </c>
      <c r="AJ23" s="24">
        <v>138</v>
      </c>
      <c r="AK23" s="24">
        <v>205</v>
      </c>
      <c r="AL23" s="24">
        <v>139</v>
      </c>
      <c r="AM23" s="24">
        <v>89</v>
      </c>
      <c r="AN23" s="24">
        <v>60</v>
      </c>
      <c r="AO23" s="24">
        <v>54</v>
      </c>
      <c r="AP23" s="24">
        <v>49</v>
      </c>
      <c r="AR23" s="4">
        <v>2035</v>
      </c>
      <c r="AS23" s="24">
        <v>253</v>
      </c>
      <c r="AT23" s="24">
        <v>190</v>
      </c>
      <c r="AU23" s="24">
        <v>142</v>
      </c>
      <c r="AV23" s="24">
        <v>167</v>
      </c>
      <c r="AW23" s="24">
        <v>114</v>
      </c>
      <c r="AX23" s="24">
        <v>73</v>
      </c>
      <c r="AY23" s="24">
        <v>86</v>
      </c>
      <c r="AZ23" s="24">
        <v>76</v>
      </c>
      <c r="BA23" s="24">
        <v>69</v>
      </c>
      <c r="BC23" s="24">
        <v>218</v>
      </c>
      <c r="BD23" s="24">
        <v>159</v>
      </c>
      <c r="BE23" s="24">
        <v>114</v>
      </c>
      <c r="BF23" s="24">
        <v>167</v>
      </c>
      <c r="BG23" s="24">
        <v>114</v>
      </c>
      <c r="BH23" s="24">
        <v>73</v>
      </c>
      <c r="BI23" s="24">
        <v>51</v>
      </c>
      <c r="BJ23" s="24">
        <v>45</v>
      </c>
      <c r="BK23" s="24">
        <v>41</v>
      </c>
    </row>
    <row r="24" spans="2:63" x14ac:dyDescent="0.25">
      <c r="B24" s="5">
        <v>2036</v>
      </c>
      <c r="C24" s="25">
        <v>588</v>
      </c>
      <c r="D24" s="25">
        <v>483</v>
      </c>
      <c r="E24" s="25">
        <v>402</v>
      </c>
      <c r="F24" s="25">
        <v>220</v>
      </c>
      <c r="G24" s="25">
        <v>150</v>
      </c>
      <c r="H24" s="25">
        <v>97</v>
      </c>
      <c r="I24" s="25">
        <v>368</v>
      </c>
      <c r="J24" s="25">
        <v>333</v>
      </c>
      <c r="K24" s="25">
        <v>304</v>
      </c>
      <c r="L24" s="30"/>
      <c r="M24" s="25">
        <v>400</v>
      </c>
      <c r="N24" s="25">
        <v>315</v>
      </c>
      <c r="O24" s="25">
        <v>250</v>
      </c>
      <c r="P24" s="25">
        <v>210</v>
      </c>
      <c r="Q24" s="25">
        <v>144</v>
      </c>
      <c r="R24" s="25">
        <v>93</v>
      </c>
      <c r="S24" s="25">
        <v>190</v>
      </c>
      <c r="T24" s="25">
        <v>172</v>
      </c>
      <c r="U24" s="25">
        <v>157</v>
      </c>
      <c r="W24" s="5">
        <v>2036</v>
      </c>
      <c r="X24" s="25">
        <v>306</v>
      </c>
      <c r="Y24" s="25">
        <v>232</v>
      </c>
      <c r="Z24" s="25">
        <v>175</v>
      </c>
      <c r="AA24" s="25">
        <v>205</v>
      </c>
      <c r="AB24" s="25">
        <v>140</v>
      </c>
      <c r="AC24" s="25">
        <v>91</v>
      </c>
      <c r="AD24" s="25">
        <v>101</v>
      </c>
      <c r="AE24" s="25">
        <v>92</v>
      </c>
      <c r="AF24" s="25">
        <v>84</v>
      </c>
      <c r="AG24" s="30"/>
      <c r="AH24" s="25">
        <v>258</v>
      </c>
      <c r="AI24" s="25">
        <v>190</v>
      </c>
      <c r="AJ24" s="25">
        <v>137</v>
      </c>
      <c r="AK24" s="25">
        <v>200</v>
      </c>
      <c r="AL24" s="25">
        <v>136</v>
      </c>
      <c r="AM24" s="25">
        <v>89</v>
      </c>
      <c r="AN24" s="25">
        <v>59</v>
      </c>
      <c r="AO24" s="25">
        <v>53</v>
      </c>
      <c r="AP24" s="25">
        <v>49</v>
      </c>
      <c r="AR24" s="5">
        <v>2036</v>
      </c>
      <c r="AS24" s="25">
        <v>246</v>
      </c>
      <c r="AT24" s="25">
        <v>187</v>
      </c>
      <c r="AU24" s="25">
        <v>141</v>
      </c>
      <c r="AV24" s="25">
        <v>163</v>
      </c>
      <c r="AW24" s="25">
        <v>111</v>
      </c>
      <c r="AX24" s="25">
        <v>72</v>
      </c>
      <c r="AY24" s="25">
        <v>83</v>
      </c>
      <c r="AZ24" s="25">
        <v>75</v>
      </c>
      <c r="BA24" s="25">
        <v>69</v>
      </c>
      <c r="BB24" s="30"/>
      <c r="BC24" s="25">
        <v>212</v>
      </c>
      <c r="BD24" s="25">
        <v>156</v>
      </c>
      <c r="BE24" s="25">
        <v>113</v>
      </c>
      <c r="BF24" s="25">
        <v>163</v>
      </c>
      <c r="BG24" s="25">
        <v>111</v>
      </c>
      <c r="BH24" s="25">
        <v>72</v>
      </c>
      <c r="BI24" s="25">
        <v>49</v>
      </c>
      <c r="BJ24" s="25">
        <v>45</v>
      </c>
      <c r="BK24" s="25">
        <v>41</v>
      </c>
    </row>
    <row r="25" spans="2:63" x14ac:dyDescent="0.25">
      <c r="B25" s="4">
        <v>2037</v>
      </c>
      <c r="C25" s="24">
        <v>573</v>
      </c>
      <c r="D25" s="24">
        <v>478</v>
      </c>
      <c r="E25" s="24">
        <v>400</v>
      </c>
      <c r="F25" s="24">
        <v>215</v>
      </c>
      <c r="G25" s="24">
        <v>148</v>
      </c>
      <c r="H25" s="24">
        <v>97</v>
      </c>
      <c r="I25" s="24">
        <v>358</v>
      </c>
      <c r="J25" s="24">
        <v>330</v>
      </c>
      <c r="K25" s="24">
        <v>304</v>
      </c>
      <c r="M25" s="24">
        <v>390</v>
      </c>
      <c r="N25" s="24">
        <v>311</v>
      </c>
      <c r="O25" s="24">
        <v>249</v>
      </c>
      <c r="P25" s="24">
        <v>206</v>
      </c>
      <c r="Q25" s="24">
        <v>141</v>
      </c>
      <c r="R25" s="24">
        <v>92</v>
      </c>
      <c r="S25" s="24">
        <v>184</v>
      </c>
      <c r="T25" s="24">
        <v>170</v>
      </c>
      <c r="U25" s="24">
        <v>156</v>
      </c>
      <c r="W25" s="4">
        <v>2037</v>
      </c>
      <c r="X25" s="24">
        <v>299</v>
      </c>
      <c r="Y25" s="24">
        <v>229</v>
      </c>
      <c r="Z25" s="24">
        <v>174</v>
      </c>
      <c r="AA25" s="24">
        <v>201</v>
      </c>
      <c r="AB25" s="24">
        <v>138</v>
      </c>
      <c r="AC25" s="24">
        <v>90</v>
      </c>
      <c r="AD25" s="24">
        <v>98</v>
      </c>
      <c r="AE25" s="24">
        <v>91</v>
      </c>
      <c r="AF25" s="24">
        <v>84</v>
      </c>
      <c r="AH25" s="24">
        <v>252</v>
      </c>
      <c r="AI25" s="24">
        <v>187</v>
      </c>
      <c r="AJ25" s="24">
        <v>136</v>
      </c>
      <c r="AK25" s="24">
        <v>195</v>
      </c>
      <c r="AL25" s="24">
        <v>134</v>
      </c>
      <c r="AM25" s="24">
        <v>88</v>
      </c>
      <c r="AN25" s="24">
        <v>57</v>
      </c>
      <c r="AO25" s="24">
        <v>53</v>
      </c>
      <c r="AP25" s="24">
        <v>48</v>
      </c>
      <c r="AR25" s="4">
        <v>2037</v>
      </c>
      <c r="AS25" s="24">
        <v>240</v>
      </c>
      <c r="AT25" s="24">
        <v>184</v>
      </c>
      <c r="AU25" s="24">
        <v>140</v>
      </c>
      <c r="AV25" s="24">
        <v>159</v>
      </c>
      <c r="AW25" s="24">
        <v>109</v>
      </c>
      <c r="AX25" s="24">
        <v>72</v>
      </c>
      <c r="AY25" s="24">
        <v>81</v>
      </c>
      <c r="AZ25" s="24">
        <v>75</v>
      </c>
      <c r="BA25" s="24">
        <v>69</v>
      </c>
      <c r="BC25" s="24">
        <v>207</v>
      </c>
      <c r="BD25" s="24">
        <v>153</v>
      </c>
      <c r="BE25" s="24">
        <v>112</v>
      </c>
      <c r="BF25" s="24">
        <v>159</v>
      </c>
      <c r="BG25" s="24">
        <v>109</v>
      </c>
      <c r="BH25" s="24">
        <v>72</v>
      </c>
      <c r="BI25" s="24">
        <v>48</v>
      </c>
      <c r="BJ25" s="24">
        <v>44</v>
      </c>
      <c r="BK25" s="24">
        <v>41</v>
      </c>
    </row>
    <row r="26" spans="2:63" x14ac:dyDescent="0.25">
      <c r="B26" s="5">
        <v>2038</v>
      </c>
      <c r="C26" s="25">
        <v>560</v>
      </c>
      <c r="D26" s="25">
        <v>473</v>
      </c>
      <c r="E26" s="25">
        <v>400</v>
      </c>
      <c r="F26" s="25">
        <v>209</v>
      </c>
      <c r="G26" s="25">
        <v>145</v>
      </c>
      <c r="H26" s="25">
        <v>96</v>
      </c>
      <c r="I26" s="25">
        <v>351</v>
      </c>
      <c r="J26" s="25">
        <v>328</v>
      </c>
      <c r="K26" s="25">
        <v>304</v>
      </c>
      <c r="L26" s="30"/>
      <c r="M26" s="25">
        <v>381</v>
      </c>
      <c r="N26" s="25">
        <v>308</v>
      </c>
      <c r="O26" s="25">
        <v>248</v>
      </c>
      <c r="P26" s="25">
        <v>200</v>
      </c>
      <c r="Q26" s="25">
        <v>139</v>
      </c>
      <c r="R26" s="25">
        <v>92</v>
      </c>
      <c r="S26" s="25">
        <v>181</v>
      </c>
      <c r="T26" s="25">
        <v>169</v>
      </c>
      <c r="U26" s="25">
        <v>156</v>
      </c>
      <c r="W26" s="5">
        <v>2038</v>
      </c>
      <c r="X26" s="25">
        <v>292</v>
      </c>
      <c r="Y26" s="25">
        <v>225</v>
      </c>
      <c r="Z26" s="25">
        <v>173</v>
      </c>
      <c r="AA26" s="25">
        <v>195</v>
      </c>
      <c r="AB26" s="25">
        <v>135</v>
      </c>
      <c r="AC26" s="25">
        <v>89</v>
      </c>
      <c r="AD26" s="25">
        <v>97</v>
      </c>
      <c r="AE26" s="25">
        <v>90</v>
      </c>
      <c r="AF26" s="25">
        <v>83</v>
      </c>
      <c r="AG26" s="30"/>
      <c r="AH26" s="25">
        <v>246</v>
      </c>
      <c r="AI26" s="25">
        <v>184</v>
      </c>
      <c r="AJ26" s="25">
        <v>135</v>
      </c>
      <c r="AK26" s="25">
        <v>190</v>
      </c>
      <c r="AL26" s="25">
        <v>132</v>
      </c>
      <c r="AM26" s="25">
        <v>87</v>
      </c>
      <c r="AN26" s="25">
        <v>56</v>
      </c>
      <c r="AO26" s="25">
        <v>52</v>
      </c>
      <c r="AP26" s="25">
        <v>48</v>
      </c>
      <c r="AR26" s="5">
        <v>2038</v>
      </c>
      <c r="AS26" s="25">
        <v>234</v>
      </c>
      <c r="AT26" s="25">
        <v>181</v>
      </c>
      <c r="AU26" s="25">
        <v>139</v>
      </c>
      <c r="AV26" s="25">
        <v>155</v>
      </c>
      <c r="AW26" s="25">
        <v>107</v>
      </c>
      <c r="AX26" s="25">
        <v>71</v>
      </c>
      <c r="AY26" s="25">
        <v>79</v>
      </c>
      <c r="AZ26" s="25">
        <v>74</v>
      </c>
      <c r="BA26" s="25">
        <v>69</v>
      </c>
      <c r="BB26" s="30"/>
      <c r="BC26" s="25">
        <v>202</v>
      </c>
      <c r="BD26" s="25">
        <v>151</v>
      </c>
      <c r="BE26" s="25">
        <v>111</v>
      </c>
      <c r="BF26" s="25">
        <v>155</v>
      </c>
      <c r="BG26" s="25">
        <v>107</v>
      </c>
      <c r="BH26" s="25">
        <v>71</v>
      </c>
      <c r="BI26" s="25">
        <v>47</v>
      </c>
      <c r="BJ26" s="25">
        <v>44</v>
      </c>
      <c r="BK26" s="25">
        <v>41</v>
      </c>
    </row>
    <row r="27" spans="2:63" x14ac:dyDescent="0.25">
      <c r="B27" s="4">
        <v>2039</v>
      </c>
      <c r="C27" s="24">
        <v>548</v>
      </c>
      <c r="D27" s="24">
        <v>469</v>
      </c>
      <c r="E27" s="24">
        <v>399</v>
      </c>
      <c r="F27" s="24">
        <v>205</v>
      </c>
      <c r="G27" s="24">
        <v>143</v>
      </c>
      <c r="H27" s="24">
        <v>95</v>
      </c>
      <c r="I27" s="24">
        <v>344</v>
      </c>
      <c r="J27" s="24">
        <v>326</v>
      </c>
      <c r="K27" s="24">
        <v>304</v>
      </c>
      <c r="M27" s="24">
        <v>373</v>
      </c>
      <c r="N27" s="24">
        <v>304</v>
      </c>
      <c r="O27" s="24">
        <v>247</v>
      </c>
      <c r="P27" s="24">
        <v>196</v>
      </c>
      <c r="Q27" s="24">
        <v>137</v>
      </c>
      <c r="R27" s="24">
        <v>91</v>
      </c>
      <c r="S27" s="24">
        <v>177</v>
      </c>
      <c r="T27" s="24">
        <v>167</v>
      </c>
      <c r="U27" s="24">
        <v>156</v>
      </c>
      <c r="W27" s="4">
        <v>2039</v>
      </c>
      <c r="X27" s="24">
        <v>285</v>
      </c>
      <c r="Y27" s="24">
        <v>223</v>
      </c>
      <c r="Z27" s="24">
        <v>172</v>
      </c>
      <c r="AA27" s="24">
        <v>191</v>
      </c>
      <c r="AB27" s="24">
        <v>133</v>
      </c>
      <c r="AC27" s="24">
        <v>89</v>
      </c>
      <c r="AD27" s="24">
        <v>94</v>
      </c>
      <c r="AE27" s="24">
        <v>89</v>
      </c>
      <c r="AF27" s="24">
        <v>83</v>
      </c>
      <c r="AH27" s="24">
        <v>240</v>
      </c>
      <c r="AI27" s="24">
        <v>182</v>
      </c>
      <c r="AJ27" s="24">
        <v>135</v>
      </c>
      <c r="AK27" s="24">
        <v>186</v>
      </c>
      <c r="AL27" s="24">
        <v>130</v>
      </c>
      <c r="AM27" s="24">
        <v>86</v>
      </c>
      <c r="AN27" s="24">
        <v>55</v>
      </c>
      <c r="AO27" s="24">
        <v>52</v>
      </c>
      <c r="AP27" s="24">
        <v>48</v>
      </c>
      <c r="AR27" s="4">
        <v>2039</v>
      </c>
      <c r="AS27" s="24">
        <v>229</v>
      </c>
      <c r="AT27" s="24">
        <v>179</v>
      </c>
      <c r="AU27" s="24">
        <v>139</v>
      </c>
      <c r="AV27" s="24">
        <v>151</v>
      </c>
      <c r="AW27" s="24">
        <v>106</v>
      </c>
      <c r="AX27" s="24">
        <v>70</v>
      </c>
      <c r="AY27" s="24">
        <v>78</v>
      </c>
      <c r="AZ27" s="24">
        <v>73</v>
      </c>
      <c r="BA27" s="24">
        <v>68</v>
      </c>
      <c r="BC27" s="24">
        <v>197</v>
      </c>
      <c r="BD27" s="24">
        <v>149</v>
      </c>
      <c r="BE27" s="24">
        <v>111</v>
      </c>
      <c r="BF27" s="24">
        <v>151</v>
      </c>
      <c r="BG27" s="24">
        <v>106</v>
      </c>
      <c r="BH27" s="24">
        <v>70</v>
      </c>
      <c r="BI27" s="24">
        <v>46</v>
      </c>
      <c r="BJ27" s="24">
        <v>43</v>
      </c>
      <c r="BK27" s="24">
        <v>40</v>
      </c>
    </row>
    <row r="28" spans="2:63" x14ac:dyDescent="0.25">
      <c r="B28" s="5">
        <v>2040</v>
      </c>
      <c r="C28" s="25">
        <v>539</v>
      </c>
      <c r="D28" s="25">
        <v>465</v>
      </c>
      <c r="E28" s="25">
        <v>398</v>
      </c>
      <c r="F28" s="25">
        <v>200</v>
      </c>
      <c r="G28" s="25">
        <v>141</v>
      </c>
      <c r="H28" s="25">
        <v>95</v>
      </c>
      <c r="I28" s="25">
        <v>339</v>
      </c>
      <c r="J28" s="25">
        <v>324</v>
      </c>
      <c r="K28" s="25">
        <v>303</v>
      </c>
      <c r="L28" s="30"/>
      <c r="M28" s="25">
        <v>366</v>
      </c>
      <c r="N28" s="25">
        <v>302</v>
      </c>
      <c r="O28" s="25">
        <v>247</v>
      </c>
      <c r="P28" s="25">
        <v>191</v>
      </c>
      <c r="Q28" s="25">
        <v>135</v>
      </c>
      <c r="R28" s="25">
        <v>91</v>
      </c>
      <c r="S28" s="25">
        <v>174</v>
      </c>
      <c r="T28" s="25">
        <v>167</v>
      </c>
      <c r="U28" s="25">
        <v>156</v>
      </c>
      <c r="W28" s="5">
        <v>2040</v>
      </c>
      <c r="X28" s="25">
        <v>279</v>
      </c>
      <c r="Y28" s="25">
        <v>220</v>
      </c>
      <c r="Z28" s="25">
        <v>171</v>
      </c>
      <c r="AA28" s="25">
        <v>186</v>
      </c>
      <c r="AB28" s="25">
        <v>131</v>
      </c>
      <c r="AC28" s="25">
        <v>88</v>
      </c>
      <c r="AD28" s="25">
        <v>93</v>
      </c>
      <c r="AE28" s="25">
        <v>89</v>
      </c>
      <c r="AF28" s="25">
        <v>83</v>
      </c>
      <c r="AG28" s="30"/>
      <c r="AH28" s="25">
        <v>235</v>
      </c>
      <c r="AI28" s="25">
        <v>179</v>
      </c>
      <c r="AJ28" s="25">
        <v>134</v>
      </c>
      <c r="AK28" s="25">
        <v>181</v>
      </c>
      <c r="AL28" s="25">
        <v>128</v>
      </c>
      <c r="AM28" s="25">
        <v>86</v>
      </c>
      <c r="AN28" s="25">
        <v>54</v>
      </c>
      <c r="AO28" s="25">
        <v>52</v>
      </c>
      <c r="AP28" s="25">
        <v>48</v>
      </c>
      <c r="AR28" s="5">
        <v>2040</v>
      </c>
      <c r="AS28" s="25">
        <v>224</v>
      </c>
      <c r="AT28" s="25">
        <v>177</v>
      </c>
      <c r="AU28" s="25">
        <v>138</v>
      </c>
      <c r="AV28" s="25">
        <v>147</v>
      </c>
      <c r="AW28" s="25">
        <v>104</v>
      </c>
      <c r="AX28" s="25">
        <v>70</v>
      </c>
      <c r="AY28" s="25">
        <v>76</v>
      </c>
      <c r="AZ28" s="25">
        <v>73</v>
      </c>
      <c r="BA28" s="25">
        <v>68</v>
      </c>
      <c r="BB28" s="30"/>
      <c r="BC28" s="25">
        <v>193</v>
      </c>
      <c r="BD28" s="25">
        <v>147</v>
      </c>
      <c r="BE28" s="25">
        <v>110</v>
      </c>
      <c r="BF28" s="25">
        <v>147</v>
      </c>
      <c r="BG28" s="25">
        <v>104</v>
      </c>
      <c r="BH28" s="25">
        <v>70</v>
      </c>
      <c r="BI28" s="25">
        <v>45</v>
      </c>
      <c r="BJ28" s="25">
        <v>43</v>
      </c>
      <c r="BK28" s="25">
        <v>40</v>
      </c>
    </row>
    <row r="29" spans="2:63" x14ac:dyDescent="0.25">
      <c r="B29" s="4">
        <v>2041</v>
      </c>
      <c r="C29" s="24">
        <v>534</v>
      </c>
      <c r="D29" s="24">
        <v>463</v>
      </c>
      <c r="E29" s="24">
        <v>398</v>
      </c>
      <c r="F29" s="24">
        <v>196</v>
      </c>
      <c r="G29" s="24">
        <v>139</v>
      </c>
      <c r="H29" s="24">
        <v>94</v>
      </c>
      <c r="I29" s="24">
        <v>338</v>
      </c>
      <c r="J29" s="24">
        <v>324</v>
      </c>
      <c r="K29" s="24">
        <v>303</v>
      </c>
      <c r="M29" s="24">
        <v>361</v>
      </c>
      <c r="N29" s="24">
        <v>300</v>
      </c>
      <c r="O29" s="24">
        <v>246</v>
      </c>
      <c r="P29" s="24">
        <v>187</v>
      </c>
      <c r="Q29" s="24">
        <v>133</v>
      </c>
      <c r="R29" s="24">
        <v>90</v>
      </c>
      <c r="S29" s="24">
        <v>174</v>
      </c>
      <c r="T29" s="24">
        <v>166</v>
      </c>
      <c r="U29" s="24">
        <v>156</v>
      </c>
      <c r="W29" s="4">
        <v>2041</v>
      </c>
      <c r="X29" s="24">
        <v>275</v>
      </c>
      <c r="Y29" s="24">
        <v>219</v>
      </c>
      <c r="Z29" s="24">
        <v>171</v>
      </c>
      <c r="AA29" s="24">
        <v>182</v>
      </c>
      <c r="AB29" s="24">
        <v>130</v>
      </c>
      <c r="AC29" s="24">
        <v>88</v>
      </c>
      <c r="AD29" s="24">
        <v>93</v>
      </c>
      <c r="AE29" s="24">
        <v>89</v>
      </c>
      <c r="AF29" s="24">
        <v>83</v>
      </c>
      <c r="AH29" s="24">
        <v>231</v>
      </c>
      <c r="AI29" s="24">
        <v>178</v>
      </c>
      <c r="AJ29" s="24">
        <v>134</v>
      </c>
      <c r="AK29" s="24">
        <v>178</v>
      </c>
      <c r="AL29" s="24">
        <v>126</v>
      </c>
      <c r="AM29" s="24">
        <v>85</v>
      </c>
      <c r="AN29" s="24">
        <v>54</v>
      </c>
      <c r="AO29" s="24">
        <v>51</v>
      </c>
      <c r="AP29" s="24">
        <v>48</v>
      </c>
      <c r="AR29" s="4">
        <v>2041</v>
      </c>
      <c r="AS29" s="24">
        <v>221</v>
      </c>
      <c r="AT29" s="24">
        <v>176</v>
      </c>
      <c r="AU29" s="24">
        <v>138</v>
      </c>
      <c r="AV29" s="24">
        <v>145</v>
      </c>
      <c r="AW29" s="24">
        <v>103</v>
      </c>
      <c r="AX29" s="24">
        <v>69</v>
      </c>
      <c r="AY29" s="24">
        <v>76</v>
      </c>
      <c r="AZ29" s="24">
        <v>73</v>
      </c>
      <c r="BA29" s="24">
        <v>68</v>
      </c>
      <c r="BC29" s="24">
        <v>190</v>
      </c>
      <c r="BD29" s="24">
        <v>146</v>
      </c>
      <c r="BE29" s="24">
        <v>110</v>
      </c>
      <c r="BF29" s="24">
        <v>145</v>
      </c>
      <c r="BG29" s="24">
        <v>103</v>
      </c>
      <c r="BH29" s="24">
        <v>69</v>
      </c>
      <c r="BI29" s="24">
        <v>45</v>
      </c>
      <c r="BJ29" s="24">
        <v>43</v>
      </c>
      <c r="BK29" s="24">
        <v>40</v>
      </c>
    </row>
    <row r="30" spans="2:63" x14ac:dyDescent="0.25">
      <c r="B30" s="5">
        <v>2042</v>
      </c>
      <c r="C30" s="25">
        <v>531</v>
      </c>
      <c r="D30" s="25">
        <v>462</v>
      </c>
      <c r="E30" s="25">
        <v>397</v>
      </c>
      <c r="F30" s="25">
        <v>194</v>
      </c>
      <c r="G30" s="25">
        <v>139</v>
      </c>
      <c r="H30" s="25">
        <v>94</v>
      </c>
      <c r="I30" s="25">
        <v>337</v>
      </c>
      <c r="J30" s="25">
        <v>323</v>
      </c>
      <c r="K30" s="25">
        <v>303</v>
      </c>
      <c r="L30" s="30"/>
      <c r="M30" s="25">
        <v>359</v>
      </c>
      <c r="N30" s="25">
        <v>299</v>
      </c>
      <c r="O30" s="25">
        <v>246</v>
      </c>
      <c r="P30" s="25">
        <v>186</v>
      </c>
      <c r="Q30" s="25">
        <v>133</v>
      </c>
      <c r="R30" s="25">
        <v>90</v>
      </c>
      <c r="S30" s="25">
        <v>173</v>
      </c>
      <c r="T30" s="25">
        <v>166</v>
      </c>
      <c r="U30" s="25">
        <v>156</v>
      </c>
      <c r="W30" s="5">
        <v>2042</v>
      </c>
      <c r="X30" s="25">
        <v>273</v>
      </c>
      <c r="Y30" s="25">
        <v>218</v>
      </c>
      <c r="Z30" s="25">
        <v>171</v>
      </c>
      <c r="AA30" s="25">
        <v>181</v>
      </c>
      <c r="AB30" s="25">
        <v>129</v>
      </c>
      <c r="AC30" s="25">
        <v>88</v>
      </c>
      <c r="AD30" s="25">
        <v>92</v>
      </c>
      <c r="AE30" s="25">
        <v>89</v>
      </c>
      <c r="AF30" s="25">
        <v>83</v>
      </c>
      <c r="AG30" s="30"/>
      <c r="AH30" s="25">
        <v>229</v>
      </c>
      <c r="AI30" s="25">
        <v>177</v>
      </c>
      <c r="AJ30" s="25">
        <v>133</v>
      </c>
      <c r="AK30" s="25">
        <v>176</v>
      </c>
      <c r="AL30" s="25">
        <v>126</v>
      </c>
      <c r="AM30" s="25">
        <v>85</v>
      </c>
      <c r="AN30" s="25">
        <v>54</v>
      </c>
      <c r="AO30" s="25">
        <v>51</v>
      </c>
      <c r="AP30" s="25">
        <v>48</v>
      </c>
      <c r="AR30" s="5">
        <v>2042</v>
      </c>
      <c r="AS30" s="25">
        <v>219</v>
      </c>
      <c r="AT30" s="25">
        <v>175</v>
      </c>
      <c r="AU30" s="25">
        <v>138</v>
      </c>
      <c r="AV30" s="25">
        <v>143</v>
      </c>
      <c r="AW30" s="25">
        <v>102</v>
      </c>
      <c r="AX30" s="25">
        <v>69</v>
      </c>
      <c r="AY30" s="25">
        <v>76</v>
      </c>
      <c r="AZ30" s="25">
        <v>73</v>
      </c>
      <c r="BA30" s="25">
        <v>68</v>
      </c>
      <c r="BB30" s="30"/>
      <c r="BC30" s="25">
        <v>188</v>
      </c>
      <c r="BD30" s="25">
        <v>145</v>
      </c>
      <c r="BE30" s="25">
        <v>110</v>
      </c>
      <c r="BF30" s="25">
        <v>143</v>
      </c>
      <c r="BG30" s="25">
        <v>102</v>
      </c>
      <c r="BH30" s="25">
        <v>69</v>
      </c>
      <c r="BI30" s="25">
        <v>45</v>
      </c>
      <c r="BJ30" s="25">
        <v>43</v>
      </c>
      <c r="BK30" s="25">
        <v>40</v>
      </c>
    </row>
    <row r="31" spans="2:63" x14ac:dyDescent="0.25">
      <c r="B31" s="4">
        <v>2043</v>
      </c>
      <c r="C31" s="24">
        <v>526</v>
      </c>
      <c r="D31" s="24">
        <v>460</v>
      </c>
      <c r="E31" s="24">
        <v>397</v>
      </c>
      <c r="F31" s="24">
        <v>192</v>
      </c>
      <c r="G31" s="24">
        <v>138</v>
      </c>
      <c r="H31" s="24">
        <v>94</v>
      </c>
      <c r="I31" s="24">
        <v>333</v>
      </c>
      <c r="J31" s="24">
        <v>322</v>
      </c>
      <c r="K31" s="24">
        <v>303</v>
      </c>
      <c r="M31" s="24">
        <v>355</v>
      </c>
      <c r="N31" s="24">
        <v>298</v>
      </c>
      <c r="O31" s="24">
        <v>246</v>
      </c>
      <c r="P31" s="24">
        <v>184</v>
      </c>
      <c r="Q31" s="24">
        <v>132</v>
      </c>
      <c r="R31" s="24">
        <v>90</v>
      </c>
      <c r="S31" s="24">
        <v>171</v>
      </c>
      <c r="T31" s="24">
        <v>165</v>
      </c>
      <c r="U31" s="24">
        <v>156</v>
      </c>
      <c r="W31" s="4">
        <v>2043</v>
      </c>
      <c r="X31" s="24">
        <v>270</v>
      </c>
      <c r="Y31" s="24">
        <v>217</v>
      </c>
      <c r="Z31" s="24">
        <v>171</v>
      </c>
      <c r="AA31" s="24">
        <v>179</v>
      </c>
      <c r="AB31" s="24">
        <v>129</v>
      </c>
      <c r="AC31" s="24">
        <v>87</v>
      </c>
      <c r="AD31" s="24">
        <v>91</v>
      </c>
      <c r="AE31" s="24">
        <v>88</v>
      </c>
      <c r="AF31" s="24">
        <v>83</v>
      </c>
      <c r="AH31" s="24">
        <v>227</v>
      </c>
      <c r="AI31" s="24">
        <v>176</v>
      </c>
      <c r="AJ31" s="24">
        <v>133</v>
      </c>
      <c r="AK31" s="24">
        <v>174</v>
      </c>
      <c r="AL31" s="24">
        <v>125</v>
      </c>
      <c r="AM31" s="24">
        <v>85</v>
      </c>
      <c r="AN31" s="24">
        <v>53</v>
      </c>
      <c r="AO31" s="24">
        <v>51</v>
      </c>
      <c r="AP31" s="24">
        <v>48</v>
      </c>
      <c r="AR31" s="4">
        <v>2043</v>
      </c>
      <c r="AS31" s="24">
        <v>217</v>
      </c>
      <c r="AT31" s="24">
        <v>174</v>
      </c>
      <c r="AU31" s="24">
        <v>137</v>
      </c>
      <c r="AV31" s="24">
        <v>142</v>
      </c>
      <c r="AW31" s="24">
        <v>102</v>
      </c>
      <c r="AX31" s="24">
        <v>69</v>
      </c>
      <c r="AY31" s="24">
        <v>75</v>
      </c>
      <c r="AZ31" s="24">
        <v>72</v>
      </c>
      <c r="BA31" s="24">
        <v>68</v>
      </c>
      <c r="BC31" s="24">
        <v>186</v>
      </c>
      <c r="BD31" s="24">
        <v>145</v>
      </c>
      <c r="BE31" s="24">
        <v>109</v>
      </c>
      <c r="BF31" s="24">
        <v>142</v>
      </c>
      <c r="BG31" s="24">
        <v>102</v>
      </c>
      <c r="BH31" s="24">
        <v>69</v>
      </c>
      <c r="BI31" s="24">
        <v>44</v>
      </c>
      <c r="BJ31" s="24">
        <v>43</v>
      </c>
      <c r="BK31" s="24">
        <v>40</v>
      </c>
    </row>
    <row r="32" spans="2:63" x14ac:dyDescent="0.25">
      <c r="B32" s="5">
        <v>2044</v>
      </c>
      <c r="C32" s="25">
        <v>518</v>
      </c>
      <c r="D32" s="25">
        <v>458</v>
      </c>
      <c r="E32" s="25">
        <v>396</v>
      </c>
      <c r="F32" s="25">
        <v>188</v>
      </c>
      <c r="G32" s="25">
        <v>137</v>
      </c>
      <c r="H32" s="25">
        <v>93</v>
      </c>
      <c r="I32" s="25">
        <v>330</v>
      </c>
      <c r="J32" s="25">
        <v>321</v>
      </c>
      <c r="K32" s="25">
        <v>303</v>
      </c>
      <c r="L32" s="30"/>
      <c r="M32" s="25">
        <v>349</v>
      </c>
      <c r="N32" s="25">
        <v>296</v>
      </c>
      <c r="O32" s="25">
        <v>245</v>
      </c>
      <c r="P32" s="25">
        <v>179</v>
      </c>
      <c r="Q32" s="25">
        <v>131</v>
      </c>
      <c r="R32" s="25">
        <v>89</v>
      </c>
      <c r="S32" s="25">
        <v>170</v>
      </c>
      <c r="T32" s="25">
        <v>165</v>
      </c>
      <c r="U32" s="25">
        <v>156</v>
      </c>
      <c r="W32" s="5">
        <v>2044</v>
      </c>
      <c r="X32" s="25">
        <v>265</v>
      </c>
      <c r="Y32" s="25">
        <v>216</v>
      </c>
      <c r="Z32" s="25">
        <v>170</v>
      </c>
      <c r="AA32" s="25">
        <v>175</v>
      </c>
      <c r="AB32" s="25">
        <v>128</v>
      </c>
      <c r="AC32" s="25">
        <v>87</v>
      </c>
      <c r="AD32" s="25">
        <v>91</v>
      </c>
      <c r="AE32" s="25">
        <v>88</v>
      </c>
      <c r="AF32" s="25">
        <v>83</v>
      </c>
      <c r="AG32" s="30"/>
      <c r="AH32" s="25">
        <v>222</v>
      </c>
      <c r="AI32" s="25">
        <v>175</v>
      </c>
      <c r="AJ32" s="25">
        <v>133</v>
      </c>
      <c r="AK32" s="25">
        <v>170</v>
      </c>
      <c r="AL32" s="25">
        <v>124</v>
      </c>
      <c r="AM32" s="25">
        <v>85</v>
      </c>
      <c r="AN32" s="25">
        <v>52</v>
      </c>
      <c r="AO32" s="25">
        <v>51</v>
      </c>
      <c r="AP32" s="25">
        <v>48</v>
      </c>
      <c r="AR32" s="5">
        <v>2044</v>
      </c>
      <c r="AS32" s="25">
        <v>212</v>
      </c>
      <c r="AT32" s="25">
        <v>173</v>
      </c>
      <c r="AU32" s="25">
        <v>137</v>
      </c>
      <c r="AV32" s="25">
        <v>138</v>
      </c>
      <c r="AW32" s="25">
        <v>101</v>
      </c>
      <c r="AX32" s="25">
        <v>69</v>
      </c>
      <c r="AY32" s="25">
        <v>74</v>
      </c>
      <c r="AZ32" s="25">
        <v>72</v>
      </c>
      <c r="BA32" s="25">
        <v>68</v>
      </c>
      <c r="BB32" s="30"/>
      <c r="BC32" s="25">
        <v>182</v>
      </c>
      <c r="BD32" s="25">
        <v>144</v>
      </c>
      <c r="BE32" s="25">
        <v>109</v>
      </c>
      <c r="BF32" s="25">
        <v>138</v>
      </c>
      <c r="BG32" s="25">
        <v>101</v>
      </c>
      <c r="BH32" s="25">
        <v>69</v>
      </c>
      <c r="BI32" s="25">
        <v>44</v>
      </c>
      <c r="BJ32" s="25">
        <v>43</v>
      </c>
      <c r="BK32" s="25">
        <v>40</v>
      </c>
    </row>
    <row r="33" spans="2:63" x14ac:dyDescent="0.25">
      <c r="B33" s="4">
        <v>2045</v>
      </c>
      <c r="C33" s="24">
        <v>513</v>
      </c>
      <c r="D33" s="24">
        <v>456</v>
      </c>
      <c r="E33" s="24">
        <v>396</v>
      </c>
      <c r="F33" s="24">
        <v>184</v>
      </c>
      <c r="G33" s="24">
        <v>136</v>
      </c>
      <c r="H33" s="24">
        <v>93</v>
      </c>
      <c r="I33" s="24">
        <v>329</v>
      </c>
      <c r="J33" s="24">
        <v>320</v>
      </c>
      <c r="K33" s="24">
        <v>303</v>
      </c>
      <c r="M33" s="24">
        <v>345</v>
      </c>
      <c r="N33" s="24">
        <v>295</v>
      </c>
      <c r="O33" s="24">
        <v>245</v>
      </c>
      <c r="P33" s="24">
        <v>176</v>
      </c>
      <c r="Q33" s="24">
        <v>130</v>
      </c>
      <c r="R33" s="24">
        <v>89</v>
      </c>
      <c r="S33" s="24">
        <v>169</v>
      </c>
      <c r="T33" s="24">
        <v>165</v>
      </c>
      <c r="U33" s="24">
        <v>156</v>
      </c>
      <c r="W33" s="4">
        <v>2045</v>
      </c>
      <c r="X33" s="24">
        <v>261</v>
      </c>
      <c r="Y33" s="24">
        <v>215</v>
      </c>
      <c r="Z33" s="24">
        <v>170</v>
      </c>
      <c r="AA33" s="24">
        <v>171</v>
      </c>
      <c r="AB33" s="24">
        <v>127</v>
      </c>
      <c r="AC33" s="24">
        <v>87</v>
      </c>
      <c r="AD33" s="24">
        <v>90</v>
      </c>
      <c r="AE33" s="24">
        <v>88</v>
      </c>
      <c r="AF33" s="24">
        <v>83</v>
      </c>
      <c r="AH33" s="24">
        <v>219</v>
      </c>
      <c r="AI33" s="24">
        <v>174</v>
      </c>
      <c r="AJ33" s="24">
        <v>132</v>
      </c>
      <c r="AK33" s="24">
        <v>167</v>
      </c>
      <c r="AL33" s="24">
        <v>123</v>
      </c>
      <c r="AM33" s="24">
        <v>84</v>
      </c>
      <c r="AN33" s="24">
        <v>52</v>
      </c>
      <c r="AO33" s="24">
        <v>51</v>
      </c>
      <c r="AP33" s="24">
        <v>48</v>
      </c>
      <c r="AR33" s="4">
        <v>2045</v>
      </c>
      <c r="AS33" s="24">
        <v>210</v>
      </c>
      <c r="AT33" s="24">
        <v>172</v>
      </c>
      <c r="AU33" s="24">
        <v>137</v>
      </c>
      <c r="AV33" s="24">
        <v>136</v>
      </c>
      <c r="AW33" s="24">
        <v>100</v>
      </c>
      <c r="AX33" s="24">
        <v>69</v>
      </c>
      <c r="AY33" s="24">
        <v>74</v>
      </c>
      <c r="AZ33" s="24">
        <v>72</v>
      </c>
      <c r="BA33" s="24">
        <v>68</v>
      </c>
      <c r="BC33" s="24">
        <v>179</v>
      </c>
      <c r="BD33" s="24">
        <v>143</v>
      </c>
      <c r="BE33" s="24">
        <v>109</v>
      </c>
      <c r="BF33" s="24">
        <v>136</v>
      </c>
      <c r="BG33" s="24">
        <v>100</v>
      </c>
      <c r="BH33" s="24">
        <v>69</v>
      </c>
      <c r="BI33" s="24">
        <v>44</v>
      </c>
      <c r="BJ33" s="24">
        <v>43</v>
      </c>
      <c r="BK33" s="24">
        <v>40</v>
      </c>
    </row>
    <row r="34" spans="2:63" x14ac:dyDescent="0.25">
      <c r="B34" s="5">
        <v>2046</v>
      </c>
      <c r="C34" s="25">
        <v>509</v>
      </c>
      <c r="D34" s="25">
        <v>455</v>
      </c>
      <c r="E34" s="25">
        <v>396</v>
      </c>
      <c r="F34" s="25">
        <v>182</v>
      </c>
      <c r="G34" s="25">
        <v>135</v>
      </c>
      <c r="H34" s="25">
        <v>93</v>
      </c>
      <c r="I34" s="25">
        <v>327</v>
      </c>
      <c r="J34" s="25">
        <v>320</v>
      </c>
      <c r="K34" s="25">
        <v>303</v>
      </c>
      <c r="L34" s="30"/>
      <c r="M34" s="25">
        <v>342</v>
      </c>
      <c r="N34" s="25">
        <v>294</v>
      </c>
      <c r="O34" s="25">
        <v>244</v>
      </c>
      <c r="P34" s="25">
        <v>174</v>
      </c>
      <c r="Q34" s="25">
        <v>129</v>
      </c>
      <c r="R34" s="25">
        <v>89</v>
      </c>
      <c r="S34" s="25">
        <v>168</v>
      </c>
      <c r="T34" s="25">
        <v>164</v>
      </c>
      <c r="U34" s="25">
        <v>156</v>
      </c>
      <c r="W34" s="5">
        <v>2046</v>
      </c>
      <c r="X34" s="25">
        <v>259</v>
      </c>
      <c r="Y34" s="25">
        <v>214</v>
      </c>
      <c r="Z34" s="25">
        <v>169</v>
      </c>
      <c r="AA34" s="25">
        <v>169</v>
      </c>
      <c r="AB34" s="25">
        <v>126</v>
      </c>
      <c r="AC34" s="25">
        <v>86</v>
      </c>
      <c r="AD34" s="25">
        <v>90</v>
      </c>
      <c r="AE34" s="25">
        <v>88</v>
      </c>
      <c r="AF34" s="25">
        <v>83</v>
      </c>
      <c r="AG34" s="30"/>
      <c r="AH34" s="25">
        <v>216</v>
      </c>
      <c r="AI34" s="25">
        <v>173</v>
      </c>
      <c r="AJ34" s="25">
        <v>132</v>
      </c>
      <c r="AK34" s="25">
        <v>164</v>
      </c>
      <c r="AL34" s="25">
        <v>122</v>
      </c>
      <c r="AM34" s="25">
        <v>84</v>
      </c>
      <c r="AN34" s="25">
        <v>52</v>
      </c>
      <c r="AO34" s="25">
        <v>51</v>
      </c>
      <c r="AP34" s="25">
        <v>48</v>
      </c>
      <c r="AR34" s="5">
        <v>2046</v>
      </c>
      <c r="AS34" s="25">
        <v>207</v>
      </c>
      <c r="AT34" s="25">
        <v>172</v>
      </c>
      <c r="AU34" s="25">
        <v>136</v>
      </c>
      <c r="AV34" s="25">
        <v>134</v>
      </c>
      <c r="AW34" s="25">
        <v>100</v>
      </c>
      <c r="AX34" s="25">
        <v>68</v>
      </c>
      <c r="AY34" s="25">
        <v>74</v>
      </c>
      <c r="AZ34" s="25">
        <v>72</v>
      </c>
      <c r="BA34" s="25">
        <v>68</v>
      </c>
      <c r="BB34" s="30"/>
      <c r="BC34" s="25">
        <v>177</v>
      </c>
      <c r="BD34" s="25">
        <v>142</v>
      </c>
      <c r="BE34" s="25">
        <v>108</v>
      </c>
      <c r="BF34" s="25">
        <v>134</v>
      </c>
      <c r="BG34" s="25">
        <v>100</v>
      </c>
      <c r="BH34" s="25">
        <v>68</v>
      </c>
      <c r="BI34" s="25">
        <v>43</v>
      </c>
      <c r="BJ34" s="25">
        <v>42</v>
      </c>
      <c r="BK34" s="25">
        <v>40</v>
      </c>
    </row>
    <row r="35" spans="2:63" x14ac:dyDescent="0.25">
      <c r="B35" s="4">
        <v>2047</v>
      </c>
      <c r="C35" s="24">
        <v>506</v>
      </c>
      <c r="D35" s="24">
        <v>454</v>
      </c>
      <c r="E35" s="24">
        <v>395</v>
      </c>
      <c r="F35" s="24">
        <v>180</v>
      </c>
      <c r="G35" s="24">
        <v>135</v>
      </c>
      <c r="H35" s="24">
        <v>92</v>
      </c>
      <c r="I35" s="24">
        <v>326</v>
      </c>
      <c r="J35" s="24">
        <v>319</v>
      </c>
      <c r="K35" s="24">
        <v>303</v>
      </c>
      <c r="M35" s="24">
        <v>339</v>
      </c>
      <c r="N35" s="24">
        <v>293</v>
      </c>
      <c r="O35" s="24">
        <v>244</v>
      </c>
      <c r="P35" s="24">
        <v>172</v>
      </c>
      <c r="Q35" s="24">
        <v>129</v>
      </c>
      <c r="R35" s="24">
        <v>88</v>
      </c>
      <c r="S35" s="24">
        <v>168</v>
      </c>
      <c r="T35" s="24">
        <v>164</v>
      </c>
      <c r="U35" s="24">
        <v>156</v>
      </c>
      <c r="W35" s="4">
        <v>2047</v>
      </c>
      <c r="X35" s="24">
        <v>257</v>
      </c>
      <c r="Y35" s="24">
        <v>213</v>
      </c>
      <c r="Z35" s="24">
        <v>169</v>
      </c>
      <c r="AA35" s="24">
        <v>167</v>
      </c>
      <c r="AB35" s="24">
        <v>125</v>
      </c>
      <c r="AC35" s="24">
        <v>86</v>
      </c>
      <c r="AD35" s="24">
        <v>89</v>
      </c>
      <c r="AE35" s="24">
        <v>87</v>
      </c>
      <c r="AF35" s="24">
        <v>83</v>
      </c>
      <c r="AH35" s="24">
        <v>214</v>
      </c>
      <c r="AI35" s="24">
        <v>173</v>
      </c>
      <c r="AJ35" s="24">
        <v>132</v>
      </c>
      <c r="AK35" s="24">
        <v>162</v>
      </c>
      <c r="AL35" s="24">
        <v>122</v>
      </c>
      <c r="AM35" s="24">
        <v>84</v>
      </c>
      <c r="AN35" s="24">
        <v>52</v>
      </c>
      <c r="AO35" s="24">
        <v>51</v>
      </c>
      <c r="AP35" s="24">
        <v>48</v>
      </c>
      <c r="AR35" s="4">
        <v>2047</v>
      </c>
      <c r="AS35" s="24">
        <v>206</v>
      </c>
      <c r="AT35" s="24">
        <v>171</v>
      </c>
      <c r="AU35" s="24">
        <v>136</v>
      </c>
      <c r="AV35" s="24">
        <v>132</v>
      </c>
      <c r="AW35" s="24">
        <v>99</v>
      </c>
      <c r="AX35" s="24">
        <v>68</v>
      </c>
      <c r="AY35" s="24">
        <v>73</v>
      </c>
      <c r="AZ35" s="24">
        <v>72</v>
      </c>
      <c r="BA35" s="24">
        <v>68</v>
      </c>
      <c r="BC35" s="24">
        <v>176</v>
      </c>
      <c r="BD35" s="24">
        <v>142</v>
      </c>
      <c r="BE35" s="24">
        <v>108</v>
      </c>
      <c r="BF35" s="24">
        <v>132</v>
      </c>
      <c r="BG35" s="24">
        <v>99</v>
      </c>
      <c r="BH35" s="24">
        <v>68</v>
      </c>
      <c r="BI35" s="24">
        <v>43</v>
      </c>
      <c r="BJ35" s="24">
        <v>42</v>
      </c>
      <c r="BK35" s="24">
        <v>40</v>
      </c>
    </row>
    <row r="36" spans="2:63" x14ac:dyDescent="0.25">
      <c r="B36" s="5">
        <v>2048</v>
      </c>
      <c r="C36" s="25">
        <v>504</v>
      </c>
      <c r="D36" s="25">
        <v>453</v>
      </c>
      <c r="E36" s="25">
        <v>395</v>
      </c>
      <c r="F36" s="25">
        <v>178</v>
      </c>
      <c r="G36" s="25">
        <v>134</v>
      </c>
      <c r="H36" s="25">
        <v>92</v>
      </c>
      <c r="I36" s="25">
        <v>326</v>
      </c>
      <c r="J36" s="25">
        <v>319</v>
      </c>
      <c r="K36" s="25">
        <v>303</v>
      </c>
      <c r="L36" s="30"/>
      <c r="M36" s="25">
        <v>338</v>
      </c>
      <c r="N36" s="25">
        <v>292</v>
      </c>
      <c r="O36" s="25">
        <v>244</v>
      </c>
      <c r="P36" s="25">
        <v>170</v>
      </c>
      <c r="Q36" s="25">
        <v>128</v>
      </c>
      <c r="R36" s="25">
        <v>88</v>
      </c>
      <c r="S36" s="25">
        <v>167</v>
      </c>
      <c r="T36" s="25">
        <v>164</v>
      </c>
      <c r="U36" s="25">
        <v>156</v>
      </c>
      <c r="W36" s="5">
        <v>2048</v>
      </c>
      <c r="X36" s="25">
        <v>255</v>
      </c>
      <c r="Y36" s="25">
        <v>212</v>
      </c>
      <c r="Z36" s="25">
        <v>169</v>
      </c>
      <c r="AA36" s="25">
        <v>166</v>
      </c>
      <c r="AB36" s="25">
        <v>125</v>
      </c>
      <c r="AC36" s="25">
        <v>86</v>
      </c>
      <c r="AD36" s="25">
        <v>89</v>
      </c>
      <c r="AE36" s="25">
        <v>87</v>
      </c>
      <c r="AF36" s="25">
        <v>83</v>
      </c>
      <c r="AG36" s="30"/>
      <c r="AH36" s="25">
        <v>213</v>
      </c>
      <c r="AI36" s="25">
        <v>172</v>
      </c>
      <c r="AJ36" s="25">
        <v>131</v>
      </c>
      <c r="AK36" s="25">
        <v>161</v>
      </c>
      <c r="AL36" s="25">
        <v>121</v>
      </c>
      <c r="AM36" s="25">
        <v>83</v>
      </c>
      <c r="AN36" s="25">
        <v>52</v>
      </c>
      <c r="AO36" s="25">
        <v>51</v>
      </c>
      <c r="AP36" s="25">
        <v>48</v>
      </c>
      <c r="AR36" s="5">
        <v>2048</v>
      </c>
      <c r="AS36" s="25">
        <v>204</v>
      </c>
      <c r="AT36" s="25">
        <v>170</v>
      </c>
      <c r="AU36" s="25">
        <v>136</v>
      </c>
      <c r="AV36" s="25">
        <v>131</v>
      </c>
      <c r="AW36" s="25">
        <v>99</v>
      </c>
      <c r="AX36" s="25">
        <v>68</v>
      </c>
      <c r="AY36" s="25">
        <v>73</v>
      </c>
      <c r="AZ36" s="25">
        <v>72</v>
      </c>
      <c r="BA36" s="25">
        <v>68</v>
      </c>
      <c r="BB36" s="30"/>
      <c r="BC36" s="25">
        <v>174</v>
      </c>
      <c r="BD36" s="25">
        <v>141</v>
      </c>
      <c r="BE36" s="25">
        <v>108</v>
      </c>
      <c r="BF36" s="25">
        <v>131</v>
      </c>
      <c r="BG36" s="25">
        <v>99</v>
      </c>
      <c r="BH36" s="25">
        <v>68</v>
      </c>
      <c r="BI36" s="25">
        <v>43</v>
      </c>
      <c r="BJ36" s="25">
        <v>42</v>
      </c>
      <c r="BK36" s="25">
        <v>40</v>
      </c>
    </row>
    <row r="37" spans="2:63" x14ac:dyDescent="0.25">
      <c r="B37" s="4">
        <v>2049</v>
      </c>
      <c r="C37" s="24">
        <v>502</v>
      </c>
      <c r="D37" s="24">
        <v>453</v>
      </c>
      <c r="E37" s="24">
        <v>395</v>
      </c>
      <c r="F37" s="24">
        <v>177</v>
      </c>
      <c r="G37" s="24">
        <v>134</v>
      </c>
      <c r="H37" s="24">
        <v>92</v>
      </c>
      <c r="I37" s="24">
        <v>325</v>
      </c>
      <c r="J37" s="24">
        <v>319</v>
      </c>
      <c r="K37" s="24">
        <v>303</v>
      </c>
      <c r="M37" s="24">
        <v>336</v>
      </c>
      <c r="N37" s="24">
        <v>292</v>
      </c>
      <c r="O37" s="24">
        <v>243</v>
      </c>
      <c r="P37" s="24">
        <v>169</v>
      </c>
      <c r="Q37" s="24">
        <v>128</v>
      </c>
      <c r="R37" s="24">
        <v>88</v>
      </c>
      <c r="S37" s="24">
        <v>167</v>
      </c>
      <c r="T37" s="24">
        <v>164</v>
      </c>
      <c r="U37" s="24">
        <v>156</v>
      </c>
      <c r="W37" s="4">
        <v>2049</v>
      </c>
      <c r="X37" s="24">
        <v>254</v>
      </c>
      <c r="Y37" s="24">
        <v>212</v>
      </c>
      <c r="Z37" s="24">
        <v>168</v>
      </c>
      <c r="AA37" s="24">
        <v>165</v>
      </c>
      <c r="AB37" s="24">
        <v>124</v>
      </c>
      <c r="AC37" s="24">
        <v>85</v>
      </c>
      <c r="AD37" s="24">
        <v>89</v>
      </c>
      <c r="AE37" s="24">
        <v>87</v>
      </c>
      <c r="AF37" s="24">
        <v>83</v>
      </c>
      <c r="AH37" s="24">
        <v>212</v>
      </c>
      <c r="AI37" s="24">
        <v>171</v>
      </c>
      <c r="AJ37" s="24">
        <v>131</v>
      </c>
      <c r="AK37" s="24">
        <v>160</v>
      </c>
      <c r="AL37" s="24">
        <v>121</v>
      </c>
      <c r="AM37" s="24">
        <v>83</v>
      </c>
      <c r="AN37" s="24">
        <v>52</v>
      </c>
      <c r="AO37" s="24">
        <v>51</v>
      </c>
      <c r="AP37" s="24">
        <v>48</v>
      </c>
      <c r="AR37" s="4">
        <v>2049</v>
      </c>
      <c r="AS37" s="24">
        <v>203</v>
      </c>
      <c r="AT37" s="24">
        <v>170</v>
      </c>
      <c r="AU37" s="24">
        <v>136</v>
      </c>
      <c r="AV37" s="24">
        <v>130</v>
      </c>
      <c r="AW37" s="24">
        <v>98</v>
      </c>
      <c r="AX37" s="24">
        <v>68</v>
      </c>
      <c r="AY37" s="24">
        <v>73</v>
      </c>
      <c r="AZ37" s="24">
        <v>72</v>
      </c>
      <c r="BA37" s="24">
        <v>68</v>
      </c>
      <c r="BC37" s="24">
        <v>173</v>
      </c>
      <c r="BD37" s="24">
        <v>141</v>
      </c>
      <c r="BE37" s="24">
        <v>108</v>
      </c>
      <c r="BF37" s="24">
        <v>130</v>
      </c>
      <c r="BG37" s="24">
        <v>98</v>
      </c>
      <c r="BH37" s="24">
        <v>68</v>
      </c>
      <c r="BI37" s="24">
        <v>43</v>
      </c>
      <c r="BJ37" s="24">
        <v>42</v>
      </c>
      <c r="BK37" s="24">
        <v>40</v>
      </c>
    </row>
    <row r="38" spans="2:63" x14ac:dyDescent="0.25">
      <c r="B38" s="5">
        <v>2050</v>
      </c>
      <c r="C38" s="25">
        <v>501</v>
      </c>
      <c r="D38" s="25">
        <v>452</v>
      </c>
      <c r="E38" s="25">
        <v>395</v>
      </c>
      <c r="F38" s="25">
        <v>176</v>
      </c>
      <c r="G38" s="25">
        <v>133</v>
      </c>
      <c r="H38" s="25">
        <v>92</v>
      </c>
      <c r="I38" s="25">
        <v>325</v>
      </c>
      <c r="J38" s="25">
        <v>319</v>
      </c>
      <c r="K38" s="25">
        <v>303</v>
      </c>
      <c r="L38" s="30"/>
      <c r="M38" s="25">
        <v>335</v>
      </c>
      <c r="N38" s="25">
        <v>291</v>
      </c>
      <c r="O38" s="25">
        <v>243</v>
      </c>
      <c r="P38" s="25">
        <v>168</v>
      </c>
      <c r="Q38" s="25">
        <v>128</v>
      </c>
      <c r="R38" s="25">
        <v>88</v>
      </c>
      <c r="S38" s="25">
        <v>167</v>
      </c>
      <c r="T38" s="25">
        <v>164</v>
      </c>
      <c r="U38" s="25">
        <v>156</v>
      </c>
      <c r="W38" s="5">
        <v>2050</v>
      </c>
      <c r="X38" s="25">
        <v>253</v>
      </c>
      <c r="Y38" s="25">
        <v>211</v>
      </c>
      <c r="Z38" s="25">
        <v>168</v>
      </c>
      <c r="AA38" s="25">
        <v>164</v>
      </c>
      <c r="AB38" s="25">
        <v>124</v>
      </c>
      <c r="AC38" s="25">
        <v>85</v>
      </c>
      <c r="AD38" s="25">
        <v>89</v>
      </c>
      <c r="AE38" s="25">
        <v>87</v>
      </c>
      <c r="AF38" s="25">
        <v>83</v>
      </c>
      <c r="AG38" s="30"/>
      <c r="AH38" s="25">
        <v>211</v>
      </c>
      <c r="AI38" s="25">
        <v>171</v>
      </c>
      <c r="AJ38" s="25">
        <v>131</v>
      </c>
      <c r="AK38" s="25">
        <v>159</v>
      </c>
      <c r="AL38" s="25">
        <v>121</v>
      </c>
      <c r="AM38" s="25">
        <v>83</v>
      </c>
      <c r="AN38" s="25">
        <v>51</v>
      </c>
      <c r="AO38" s="25">
        <v>50</v>
      </c>
      <c r="AP38" s="25">
        <v>48</v>
      </c>
      <c r="AR38" s="5">
        <v>2050</v>
      </c>
      <c r="AS38" s="25">
        <v>202</v>
      </c>
      <c r="AT38" s="25">
        <v>170</v>
      </c>
      <c r="AU38" s="25">
        <v>135</v>
      </c>
      <c r="AV38" s="25">
        <v>129</v>
      </c>
      <c r="AW38" s="25">
        <v>98</v>
      </c>
      <c r="AX38" s="25">
        <v>67</v>
      </c>
      <c r="AY38" s="25">
        <v>73</v>
      </c>
      <c r="AZ38" s="25">
        <v>71</v>
      </c>
      <c r="BA38" s="25">
        <v>68</v>
      </c>
      <c r="BB38" s="30"/>
      <c r="BC38" s="25">
        <v>172</v>
      </c>
      <c r="BD38" s="25">
        <v>140</v>
      </c>
      <c r="BE38" s="25">
        <v>108</v>
      </c>
      <c r="BF38" s="25">
        <v>129</v>
      </c>
      <c r="BG38" s="25">
        <v>98</v>
      </c>
      <c r="BH38" s="25">
        <v>67</v>
      </c>
      <c r="BI38" s="25">
        <v>43</v>
      </c>
      <c r="BJ38" s="25">
        <v>42</v>
      </c>
      <c r="BK38" s="25">
        <v>40</v>
      </c>
    </row>
    <row r="39" spans="2:63" x14ac:dyDescent="0.25">
      <c r="B39" s="4">
        <v>2051</v>
      </c>
      <c r="C39" s="24">
        <v>499</v>
      </c>
      <c r="D39" s="24">
        <v>444</v>
      </c>
      <c r="E39" s="24">
        <v>393</v>
      </c>
      <c r="F39" s="24">
        <v>175</v>
      </c>
      <c r="G39" s="24">
        <v>133</v>
      </c>
      <c r="H39" s="24">
        <v>92</v>
      </c>
      <c r="I39" s="24">
        <v>324</v>
      </c>
      <c r="J39" s="24">
        <v>311</v>
      </c>
      <c r="K39" s="24">
        <v>302</v>
      </c>
      <c r="L39" s="24"/>
      <c r="M39" s="24">
        <v>334</v>
      </c>
      <c r="N39" s="24">
        <v>287</v>
      </c>
      <c r="O39" s="24">
        <v>242</v>
      </c>
      <c r="P39" s="24">
        <v>168</v>
      </c>
      <c r="Q39" s="24">
        <v>127</v>
      </c>
      <c r="R39" s="24">
        <v>88</v>
      </c>
      <c r="S39" s="24">
        <v>166</v>
      </c>
      <c r="T39" s="24">
        <v>159</v>
      </c>
      <c r="U39" s="24">
        <v>155</v>
      </c>
      <c r="W39" s="4">
        <v>2051</v>
      </c>
      <c r="X39" s="24">
        <v>252</v>
      </c>
      <c r="Y39" s="24">
        <v>209</v>
      </c>
      <c r="Z39" s="24">
        <v>168</v>
      </c>
      <c r="AA39" s="24">
        <v>163</v>
      </c>
      <c r="AB39" s="24">
        <v>124</v>
      </c>
      <c r="AC39" s="24">
        <v>85</v>
      </c>
      <c r="AD39" s="24">
        <v>89</v>
      </c>
      <c r="AE39" s="24">
        <v>85</v>
      </c>
      <c r="AF39" s="24">
        <v>83</v>
      </c>
      <c r="AG39" s="24"/>
      <c r="AH39" s="24">
        <v>210</v>
      </c>
      <c r="AI39" s="24">
        <v>169</v>
      </c>
      <c r="AJ39" s="24">
        <v>131</v>
      </c>
      <c r="AK39" s="24">
        <v>158</v>
      </c>
      <c r="AL39" s="24">
        <v>120</v>
      </c>
      <c r="AM39" s="24">
        <v>83</v>
      </c>
      <c r="AN39" s="24">
        <v>51</v>
      </c>
      <c r="AO39" s="24">
        <v>49</v>
      </c>
      <c r="AP39" s="24">
        <v>48</v>
      </c>
      <c r="AR39" s="4">
        <v>2051</v>
      </c>
      <c r="AS39" s="24">
        <v>202</v>
      </c>
      <c r="AT39" s="24">
        <v>167</v>
      </c>
      <c r="AU39" s="24">
        <v>135</v>
      </c>
      <c r="AV39" s="24">
        <v>129</v>
      </c>
      <c r="AW39" s="24">
        <v>98</v>
      </c>
      <c r="AX39" s="24">
        <v>67</v>
      </c>
      <c r="AY39" s="24">
        <v>73</v>
      </c>
      <c r="AZ39" s="24">
        <v>70</v>
      </c>
      <c r="BA39" s="24">
        <v>68</v>
      </c>
      <c r="BB39" s="24"/>
      <c r="BC39" s="24">
        <v>172</v>
      </c>
      <c r="BD39" s="24">
        <v>139</v>
      </c>
      <c r="BE39" s="24">
        <v>107</v>
      </c>
      <c r="BF39" s="24">
        <v>129</v>
      </c>
      <c r="BG39" s="24">
        <v>98</v>
      </c>
      <c r="BH39" s="24">
        <v>67</v>
      </c>
      <c r="BI39" s="24">
        <v>43</v>
      </c>
      <c r="BJ39" s="24">
        <v>41</v>
      </c>
      <c r="BK39" s="24">
        <v>40</v>
      </c>
    </row>
    <row r="40" spans="2:63" x14ac:dyDescent="0.25">
      <c r="B40" s="5">
        <v>2052</v>
      </c>
      <c r="C40" s="25">
        <v>499</v>
      </c>
      <c r="D40" s="25">
        <v>436</v>
      </c>
      <c r="E40" s="25">
        <v>392</v>
      </c>
      <c r="F40" s="25">
        <v>175</v>
      </c>
      <c r="G40" s="25">
        <v>133</v>
      </c>
      <c r="H40" s="25">
        <v>91</v>
      </c>
      <c r="I40" s="25">
        <v>323</v>
      </c>
      <c r="J40" s="25">
        <v>303</v>
      </c>
      <c r="K40" s="25">
        <v>300</v>
      </c>
      <c r="L40" s="25"/>
      <c r="M40" s="25">
        <v>334</v>
      </c>
      <c r="N40" s="25">
        <v>283</v>
      </c>
      <c r="O40" s="25">
        <v>242</v>
      </c>
      <c r="P40" s="25">
        <v>168</v>
      </c>
      <c r="Q40" s="25">
        <v>127</v>
      </c>
      <c r="R40" s="25">
        <v>87</v>
      </c>
      <c r="S40" s="25">
        <v>166</v>
      </c>
      <c r="T40" s="25">
        <v>156</v>
      </c>
      <c r="U40" s="25">
        <v>154</v>
      </c>
      <c r="W40" s="5">
        <v>2052</v>
      </c>
      <c r="X40" s="25">
        <v>251</v>
      </c>
      <c r="Y40" s="25">
        <v>207</v>
      </c>
      <c r="Z40" s="25">
        <v>167</v>
      </c>
      <c r="AA40" s="25">
        <v>163</v>
      </c>
      <c r="AB40" s="25">
        <v>124</v>
      </c>
      <c r="AC40" s="25">
        <v>85</v>
      </c>
      <c r="AD40" s="25">
        <v>89</v>
      </c>
      <c r="AE40" s="25">
        <v>83</v>
      </c>
      <c r="AF40" s="25">
        <v>82</v>
      </c>
      <c r="AG40" s="25"/>
      <c r="AH40" s="25">
        <v>210</v>
      </c>
      <c r="AI40" s="25">
        <v>168</v>
      </c>
      <c r="AJ40" s="25">
        <v>130</v>
      </c>
      <c r="AK40" s="25">
        <v>158</v>
      </c>
      <c r="AL40" s="25">
        <v>120</v>
      </c>
      <c r="AM40" s="25">
        <v>83</v>
      </c>
      <c r="AN40" s="25">
        <v>51</v>
      </c>
      <c r="AO40" s="25">
        <v>48</v>
      </c>
      <c r="AP40" s="25">
        <v>48</v>
      </c>
      <c r="AR40" s="5">
        <v>2052</v>
      </c>
      <c r="AS40" s="25">
        <v>201</v>
      </c>
      <c r="AT40" s="25">
        <v>166</v>
      </c>
      <c r="AU40" s="25">
        <v>135</v>
      </c>
      <c r="AV40" s="25">
        <v>129</v>
      </c>
      <c r="AW40" s="25">
        <v>98</v>
      </c>
      <c r="AX40" s="25">
        <v>67</v>
      </c>
      <c r="AY40" s="25">
        <v>73</v>
      </c>
      <c r="AZ40" s="25">
        <v>68</v>
      </c>
      <c r="BA40" s="25">
        <v>67</v>
      </c>
      <c r="BB40" s="25"/>
      <c r="BC40" s="25">
        <v>172</v>
      </c>
      <c r="BD40" s="25">
        <v>138</v>
      </c>
      <c r="BE40" s="25">
        <v>107</v>
      </c>
      <c r="BF40" s="25">
        <v>129</v>
      </c>
      <c r="BG40" s="25">
        <v>98</v>
      </c>
      <c r="BH40" s="25">
        <v>67</v>
      </c>
      <c r="BI40" s="25">
        <v>43</v>
      </c>
      <c r="BJ40" s="25">
        <v>40</v>
      </c>
      <c r="BK40" s="25">
        <v>40</v>
      </c>
    </row>
    <row r="41" spans="2:63" x14ac:dyDescent="0.25">
      <c r="B41" s="4">
        <v>2053</v>
      </c>
      <c r="C41" s="24">
        <v>497</v>
      </c>
      <c r="D41" s="24">
        <v>429</v>
      </c>
      <c r="E41" s="24">
        <v>390</v>
      </c>
      <c r="F41" s="24">
        <v>174</v>
      </c>
      <c r="G41" s="24">
        <v>133</v>
      </c>
      <c r="H41" s="24">
        <v>91</v>
      </c>
      <c r="I41" s="24">
        <v>323</v>
      </c>
      <c r="J41" s="24">
        <v>297</v>
      </c>
      <c r="K41" s="24">
        <v>299</v>
      </c>
      <c r="L41" s="24"/>
      <c r="M41" s="24">
        <v>332</v>
      </c>
      <c r="N41" s="24">
        <v>279</v>
      </c>
      <c r="O41" s="24">
        <v>241</v>
      </c>
      <c r="P41" s="24">
        <v>166</v>
      </c>
      <c r="Q41" s="24">
        <v>127</v>
      </c>
      <c r="R41" s="24">
        <v>87</v>
      </c>
      <c r="S41" s="24">
        <v>166</v>
      </c>
      <c r="T41" s="24">
        <v>152</v>
      </c>
      <c r="U41" s="24">
        <v>153</v>
      </c>
      <c r="W41" s="4">
        <v>2053</v>
      </c>
      <c r="X41" s="24">
        <v>250</v>
      </c>
      <c r="Y41" s="24">
        <v>204</v>
      </c>
      <c r="Z41" s="24">
        <v>167</v>
      </c>
      <c r="AA41" s="24">
        <v>162</v>
      </c>
      <c r="AB41" s="24">
        <v>123</v>
      </c>
      <c r="AC41" s="24">
        <v>85</v>
      </c>
      <c r="AD41" s="24">
        <v>88</v>
      </c>
      <c r="AE41" s="24">
        <v>81</v>
      </c>
      <c r="AF41" s="24">
        <v>82</v>
      </c>
      <c r="AG41" s="24"/>
      <c r="AH41" s="24">
        <v>208</v>
      </c>
      <c r="AI41" s="24">
        <v>167</v>
      </c>
      <c r="AJ41" s="24">
        <v>130</v>
      </c>
      <c r="AK41" s="24">
        <v>157</v>
      </c>
      <c r="AL41" s="24">
        <v>120</v>
      </c>
      <c r="AM41" s="24">
        <v>82</v>
      </c>
      <c r="AN41" s="24">
        <v>51</v>
      </c>
      <c r="AO41" s="24">
        <v>47</v>
      </c>
      <c r="AP41" s="24">
        <v>47</v>
      </c>
      <c r="AR41" s="4">
        <v>2053</v>
      </c>
      <c r="AS41" s="24">
        <v>200</v>
      </c>
      <c r="AT41" s="24">
        <v>164</v>
      </c>
      <c r="AU41" s="24">
        <v>134</v>
      </c>
      <c r="AV41" s="24">
        <v>128</v>
      </c>
      <c r="AW41" s="24">
        <v>97</v>
      </c>
      <c r="AX41" s="24">
        <v>67</v>
      </c>
      <c r="AY41" s="24">
        <v>72</v>
      </c>
      <c r="AZ41" s="24">
        <v>67</v>
      </c>
      <c r="BA41" s="24">
        <v>67</v>
      </c>
      <c r="BB41" s="24"/>
      <c r="BC41" s="24">
        <v>171</v>
      </c>
      <c r="BD41" s="24">
        <v>137</v>
      </c>
      <c r="BE41" s="24">
        <v>107</v>
      </c>
      <c r="BF41" s="24">
        <v>128</v>
      </c>
      <c r="BG41" s="24">
        <v>97</v>
      </c>
      <c r="BH41" s="24">
        <v>67</v>
      </c>
      <c r="BI41" s="24">
        <v>43</v>
      </c>
      <c r="BJ41" s="24">
        <v>39</v>
      </c>
      <c r="BK41" s="24">
        <v>40</v>
      </c>
    </row>
    <row r="42" spans="2:63" x14ac:dyDescent="0.25">
      <c r="B42" s="5">
        <v>2054</v>
      </c>
      <c r="C42" s="25">
        <v>496</v>
      </c>
      <c r="D42" s="25">
        <v>424</v>
      </c>
      <c r="E42" s="25">
        <v>387</v>
      </c>
      <c r="F42" s="25">
        <v>174</v>
      </c>
      <c r="G42" s="25">
        <v>133</v>
      </c>
      <c r="H42" s="25">
        <v>91</v>
      </c>
      <c r="I42" s="25">
        <v>322</v>
      </c>
      <c r="J42" s="25">
        <v>291</v>
      </c>
      <c r="K42" s="25">
        <v>296</v>
      </c>
      <c r="L42" s="25"/>
      <c r="M42" s="25">
        <v>332</v>
      </c>
      <c r="N42" s="25">
        <v>276</v>
      </c>
      <c r="O42" s="25">
        <v>239</v>
      </c>
      <c r="P42" s="25">
        <v>166</v>
      </c>
      <c r="Q42" s="25">
        <v>127</v>
      </c>
      <c r="R42" s="25">
        <v>87</v>
      </c>
      <c r="S42" s="25">
        <v>165</v>
      </c>
      <c r="T42" s="25">
        <v>149</v>
      </c>
      <c r="U42" s="25">
        <v>152</v>
      </c>
      <c r="W42" s="5">
        <v>2054</v>
      </c>
      <c r="X42" s="25">
        <v>250</v>
      </c>
      <c r="Y42" s="25">
        <v>203</v>
      </c>
      <c r="Z42" s="25">
        <v>166</v>
      </c>
      <c r="AA42" s="25">
        <v>162</v>
      </c>
      <c r="AB42" s="25">
        <v>123</v>
      </c>
      <c r="AC42" s="25">
        <v>85</v>
      </c>
      <c r="AD42" s="25">
        <v>88</v>
      </c>
      <c r="AE42" s="25">
        <v>80</v>
      </c>
      <c r="AF42" s="25">
        <v>81</v>
      </c>
      <c r="AG42" s="25"/>
      <c r="AH42" s="25">
        <v>208</v>
      </c>
      <c r="AI42" s="25">
        <v>166</v>
      </c>
      <c r="AJ42" s="25">
        <v>129</v>
      </c>
      <c r="AK42" s="25">
        <v>157</v>
      </c>
      <c r="AL42" s="25">
        <v>120</v>
      </c>
      <c r="AM42" s="25">
        <v>82</v>
      </c>
      <c r="AN42" s="25">
        <v>51</v>
      </c>
      <c r="AO42" s="25">
        <v>46</v>
      </c>
      <c r="AP42" s="25">
        <v>47</v>
      </c>
      <c r="AR42" s="5">
        <v>2054</v>
      </c>
      <c r="AS42" s="25">
        <v>200</v>
      </c>
      <c r="AT42" s="25">
        <v>163</v>
      </c>
      <c r="AU42" s="25">
        <v>133</v>
      </c>
      <c r="AV42" s="25">
        <v>128</v>
      </c>
      <c r="AW42" s="25">
        <v>97</v>
      </c>
      <c r="AX42" s="25">
        <v>67</v>
      </c>
      <c r="AY42" s="25">
        <v>72</v>
      </c>
      <c r="AZ42" s="25">
        <v>65</v>
      </c>
      <c r="BA42" s="25">
        <v>66</v>
      </c>
      <c r="BB42" s="25"/>
      <c r="BC42" s="25">
        <v>171</v>
      </c>
      <c r="BD42" s="25">
        <v>136</v>
      </c>
      <c r="BE42" s="25">
        <v>106</v>
      </c>
      <c r="BF42" s="25">
        <v>128</v>
      </c>
      <c r="BG42" s="25">
        <v>97</v>
      </c>
      <c r="BH42" s="25">
        <v>67</v>
      </c>
      <c r="BI42" s="25">
        <v>43</v>
      </c>
      <c r="BJ42" s="25">
        <v>39</v>
      </c>
      <c r="BK42" s="25">
        <v>39</v>
      </c>
    </row>
    <row r="43" spans="2:63" ht="15.75" thickBot="1" x14ac:dyDescent="0.3">
      <c r="B43" s="50">
        <v>2055</v>
      </c>
      <c r="C43" s="51">
        <v>494</v>
      </c>
      <c r="D43" s="51">
        <v>418</v>
      </c>
      <c r="E43" s="51">
        <v>385</v>
      </c>
      <c r="F43" s="51">
        <v>173</v>
      </c>
      <c r="G43" s="51">
        <v>132</v>
      </c>
      <c r="H43" s="51">
        <v>91</v>
      </c>
      <c r="I43" s="51">
        <v>321</v>
      </c>
      <c r="J43" s="51">
        <v>286</v>
      </c>
      <c r="K43" s="51">
        <v>294</v>
      </c>
      <c r="L43" s="51"/>
      <c r="M43" s="51">
        <v>330</v>
      </c>
      <c r="N43" s="51">
        <v>273</v>
      </c>
      <c r="O43" s="51">
        <v>238</v>
      </c>
      <c r="P43" s="51">
        <v>165</v>
      </c>
      <c r="Q43" s="51">
        <v>126</v>
      </c>
      <c r="R43" s="51">
        <v>87</v>
      </c>
      <c r="S43" s="51">
        <v>165</v>
      </c>
      <c r="T43" s="51">
        <v>147</v>
      </c>
      <c r="U43" s="51">
        <v>151</v>
      </c>
      <c r="W43" s="50">
        <v>2055</v>
      </c>
      <c r="X43" s="51">
        <v>249</v>
      </c>
      <c r="Y43" s="51">
        <v>201</v>
      </c>
      <c r="Z43" s="51">
        <v>165</v>
      </c>
      <c r="AA43" s="51">
        <v>161</v>
      </c>
      <c r="AB43" s="51">
        <v>123</v>
      </c>
      <c r="AC43" s="51">
        <v>85</v>
      </c>
      <c r="AD43" s="51">
        <v>88</v>
      </c>
      <c r="AE43" s="51">
        <v>78</v>
      </c>
      <c r="AF43" s="51">
        <v>80</v>
      </c>
      <c r="AG43" s="51"/>
      <c r="AH43" s="51">
        <v>207</v>
      </c>
      <c r="AI43" s="51">
        <v>165</v>
      </c>
      <c r="AJ43" s="51">
        <v>129</v>
      </c>
      <c r="AK43" s="51">
        <v>156</v>
      </c>
      <c r="AL43" s="51">
        <v>119</v>
      </c>
      <c r="AM43" s="51">
        <v>82</v>
      </c>
      <c r="AN43" s="51">
        <v>51</v>
      </c>
      <c r="AO43" s="51">
        <v>45</v>
      </c>
      <c r="AP43" s="51">
        <v>47</v>
      </c>
      <c r="AR43" s="50">
        <v>2055</v>
      </c>
      <c r="AS43" s="51">
        <v>199</v>
      </c>
      <c r="AT43" s="51">
        <v>161</v>
      </c>
      <c r="AU43" s="51">
        <v>133</v>
      </c>
      <c r="AV43" s="51">
        <v>127</v>
      </c>
      <c r="AW43" s="51">
        <v>97</v>
      </c>
      <c r="AX43" s="51">
        <v>67</v>
      </c>
      <c r="AY43" s="51">
        <v>72</v>
      </c>
      <c r="AZ43" s="51">
        <v>64</v>
      </c>
      <c r="BA43" s="51">
        <v>66</v>
      </c>
      <c r="BB43" s="51"/>
      <c r="BC43" s="51">
        <v>170</v>
      </c>
      <c r="BD43" s="51">
        <v>135</v>
      </c>
      <c r="BE43" s="51">
        <v>106</v>
      </c>
      <c r="BF43" s="51">
        <v>127</v>
      </c>
      <c r="BG43" s="51">
        <v>97</v>
      </c>
      <c r="BH43" s="51">
        <v>67</v>
      </c>
      <c r="BI43" s="51">
        <v>43</v>
      </c>
      <c r="BJ43" s="51">
        <v>38</v>
      </c>
      <c r="BK43" s="51">
        <v>39</v>
      </c>
    </row>
    <row r="45" spans="2:63" x14ac:dyDescent="0.25">
      <c r="B45" s="3" t="s">
        <v>91</v>
      </c>
    </row>
  </sheetData>
  <mergeCells count="6">
    <mergeCell ref="BC7:BK7"/>
    <mergeCell ref="C7:K7"/>
    <mergeCell ref="M7:U7"/>
    <mergeCell ref="X7:AF7"/>
    <mergeCell ref="AH7:AP7"/>
    <mergeCell ref="AS7:B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CA7F-0D6F-4780-9D9F-6F1A1FA60541}">
  <dimension ref="B2:Q38"/>
  <sheetViews>
    <sheetView workbookViewId="0"/>
  </sheetViews>
  <sheetFormatPr defaultRowHeight="15" x14ac:dyDescent="0.25"/>
  <sheetData>
    <row r="2" spans="2:17" x14ac:dyDescent="0.25">
      <c r="B2" t="s">
        <v>109</v>
      </c>
    </row>
    <row r="4" spans="2:17" x14ac:dyDescent="0.25">
      <c r="B4" s="8"/>
      <c r="C4" s="69" t="s">
        <v>15</v>
      </c>
      <c r="D4" s="69"/>
      <c r="E4" s="69"/>
      <c r="F4" s="69"/>
      <c r="G4" s="69"/>
      <c r="H4" s="69"/>
      <c r="I4" s="69"/>
      <c r="J4" s="8"/>
      <c r="K4" s="69" t="s">
        <v>21</v>
      </c>
      <c r="L4" s="69"/>
      <c r="M4" s="69"/>
      <c r="N4" s="69"/>
      <c r="O4" s="69"/>
      <c r="P4" s="69"/>
      <c r="Q4" s="69"/>
    </row>
    <row r="5" spans="2:17" x14ac:dyDescent="0.25">
      <c r="B5" s="7"/>
      <c r="C5" s="25" t="s">
        <v>22</v>
      </c>
      <c r="D5" s="25" t="s">
        <v>23</v>
      </c>
      <c r="E5" s="25" t="s">
        <v>24</v>
      </c>
      <c r="F5" s="25" t="s">
        <v>25</v>
      </c>
      <c r="G5" s="25" t="s">
        <v>92</v>
      </c>
      <c r="H5" s="25" t="s">
        <v>26</v>
      </c>
      <c r="I5" s="25" t="s">
        <v>33</v>
      </c>
      <c r="J5" s="7"/>
      <c r="K5" s="25" t="s">
        <v>22</v>
      </c>
      <c r="L5" s="25" t="s">
        <v>23</v>
      </c>
      <c r="M5" s="25" t="s">
        <v>24</v>
      </c>
      <c r="N5" s="25" t="s">
        <v>25</v>
      </c>
      <c r="O5" s="25" t="s">
        <v>92</v>
      </c>
      <c r="P5" s="25" t="s">
        <v>26</v>
      </c>
      <c r="Q5" s="25" t="s">
        <v>33</v>
      </c>
    </row>
    <row r="6" spans="2:17" x14ac:dyDescent="0.25">
      <c r="B6" s="4">
        <v>2023</v>
      </c>
      <c r="C6" s="52">
        <v>3809</v>
      </c>
      <c r="D6" s="52">
        <v>4139</v>
      </c>
      <c r="E6" s="52">
        <v>4356</v>
      </c>
      <c r="F6" s="52">
        <v>5808</v>
      </c>
      <c r="G6" s="52">
        <v>3601</v>
      </c>
      <c r="H6" s="52">
        <v>6818</v>
      </c>
      <c r="I6" s="52">
        <v>3136</v>
      </c>
      <c r="K6" s="52">
        <v>635</v>
      </c>
      <c r="L6" s="52">
        <v>517</v>
      </c>
      <c r="M6" s="52">
        <v>363</v>
      </c>
      <c r="N6" s="52">
        <v>242</v>
      </c>
      <c r="O6" s="52">
        <v>150</v>
      </c>
      <c r="P6" s="52">
        <v>142</v>
      </c>
      <c r="Q6" s="52">
        <v>66</v>
      </c>
    </row>
    <row r="7" spans="2:17" x14ac:dyDescent="0.25">
      <c r="B7" s="5">
        <v>2024</v>
      </c>
      <c r="C7" s="53">
        <v>3736</v>
      </c>
      <c r="D7" s="53">
        <v>4060</v>
      </c>
      <c r="E7" s="53">
        <v>4273</v>
      </c>
      <c r="F7" s="53">
        <v>5697</v>
      </c>
      <c r="G7" s="53">
        <v>3532</v>
      </c>
      <c r="H7" s="53">
        <v>6688</v>
      </c>
      <c r="I7" s="53">
        <v>3077</v>
      </c>
      <c r="J7" s="30"/>
      <c r="K7" s="53">
        <v>623</v>
      </c>
      <c r="L7" s="53">
        <v>507</v>
      </c>
      <c r="M7" s="53">
        <v>356</v>
      </c>
      <c r="N7" s="53">
        <v>237</v>
      </c>
      <c r="O7" s="53">
        <v>147</v>
      </c>
      <c r="P7" s="53">
        <v>139</v>
      </c>
      <c r="Q7" s="53">
        <v>65</v>
      </c>
    </row>
    <row r="8" spans="2:17" x14ac:dyDescent="0.25">
      <c r="B8" s="4">
        <v>2025</v>
      </c>
      <c r="C8" s="52">
        <v>3665</v>
      </c>
      <c r="D8" s="52">
        <v>3983</v>
      </c>
      <c r="E8" s="52">
        <v>4192</v>
      </c>
      <c r="F8" s="52">
        <v>5589</v>
      </c>
      <c r="G8" s="52">
        <v>3465</v>
      </c>
      <c r="H8" s="52">
        <v>6561</v>
      </c>
      <c r="I8" s="52">
        <v>3018</v>
      </c>
      <c r="K8" s="52">
        <v>611</v>
      </c>
      <c r="L8" s="52">
        <v>498</v>
      </c>
      <c r="M8" s="52">
        <v>349</v>
      </c>
      <c r="N8" s="52">
        <v>233</v>
      </c>
      <c r="O8" s="52">
        <v>144</v>
      </c>
      <c r="P8" s="52">
        <v>137</v>
      </c>
      <c r="Q8" s="52">
        <v>63</v>
      </c>
    </row>
    <row r="9" spans="2:17" x14ac:dyDescent="0.25">
      <c r="B9" s="5">
        <v>2026</v>
      </c>
      <c r="C9" s="53">
        <v>3594</v>
      </c>
      <c r="D9" s="53">
        <v>3905</v>
      </c>
      <c r="E9" s="53">
        <v>4111</v>
      </c>
      <c r="F9" s="53">
        <v>5481</v>
      </c>
      <c r="G9" s="53">
        <v>3398</v>
      </c>
      <c r="H9" s="53">
        <v>6434</v>
      </c>
      <c r="I9" s="53">
        <v>2960</v>
      </c>
      <c r="J9" s="30"/>
      <c r="K9" s="53">
        <v>599</v>
      </c>
      <c r="L9" s="53">
        <v>488</v>
      </c>
      <c r="M9" s="53">
        <v>343</v>
      </c>
      <c r="N9" s="53">
        <v>228</v>
      </c>
      <c r="O9" s="53">
        <v>142</v>
      </c>
      <c r="P9" s="53">
        <v>134</v>
      </c>
      <c r="Q9" s="53">
        <v>62</v>
      </c>
    </row>
    <row r="10" spans="2:17" x14ac:dyDescent="0.25">
      <c r="B10" s="4">
        <v>2027</v>
      </c>
      <c r="C10" s="52">
        <v>3519</v>
      </c>
      <c r="D10" s="52">
        <v>3825</v>
      </c>
      <c r="E10" s="52">
        <v>4025</v>
      </c>
      <c r="F10" s="52">
        <v>5367</v>
      </c>
      <c r="G10" s="52">
        <v>3328</v>
      </c>
      <c r="H10" s="52">
        <v>6300</v>
      </c>
      <c r="I10" s="52">
        <v>2898</v>
      </c>
      <c r="K10" s="52">
        <v>587</v>
      </c>
      <c r="L10" s="52">
        <v>478</v>
      </c>
      <c r="M10" s="52">
        <v>335</v>
      </c>
      <c r="N10" s="52">
        <v>224</v>
      </c>
      <c r="O10" s="52">
        <v>139</v>
      </c>
      <c r="P10" s="52">
        <v>131</v>
      </c>
      <c r="Q10" s="52">
        <v>61</v>
      </c>
    </row>
    <row r="11" spans="2:17" x14ac:dyDescent="0.25">
      <c r="B11" s="5">
        <v>2028</v>
      </c>
      <c r="C11" s="53">
        <v>3445</v>
      </c>
      <c r="D11" s="53">
        <v>3744</v>
      </c>
      <c r="E11" s="53">
        <v>3940</v>
      </c>
      <c r="F11" s="53">
        <v>5254</v>
      </c>
      <c r="G11" s="53">
        <v>3257</v>
      </c>
      <c r="H11" s="53">
        <v>6167</v>
      </c>
      <c r="I11" s="53">
        <v>2837</v>
      </c>
      <c r="J11" s="30"/>
      <c r="K11" s="53">
        <v>574</v>
      </c>
      <c r="L11" s="53">
        <v>468</v>
      </c>
      <c r="M11" s="53">
        <v>328</v>
      </c>
      <c r="N11" s="53">
        <v>219</v>
      </c>
      <c r="O11" s="53">
        <v>136</v>
      </c>
      <c r="P11" s="53">
        <v>128</v>
      </c>
      <c r="Q11" s="53">
        <v>60</v>
      </c>
    </row>
    <row r="12" spans="2:17" x14ac:dyDescent="0.25">
      <c r="B12" s="4">
        <v>2029</v>
      </c>
      <c r="C12" s="52">
        <v>3370</v>
      </c>
      <c r="D12" s="52">
        <v>3663</v>
      </c>
      <c r="E12" s="52">
        <v>3855</v>
      </c>
      <c r="F12" s="52">
        <v>5140</v>
      </c>
      <c r="G12" s="52">
        <v>3187</v>
      </c>
      <c r="H12" s="52">
        <v>6034</v>
      </c>
      <c r="I12" s="52">
        <v>2776</v>
      </c>
      <c r="K12" s="52">
        <v>562</v>
      </c>
      <c r="L12" s="52">
        <v>458</v>
      </c>
      <c r="M12" s="52">
        <v>321</v>
      </c>
      <c r="N12" s="52">
        <v>214</v>
      </c>
      <c r="O12" s="52">
        <v>133</v>
      </c>
      <c r="P12" s="52">
        <v>126</v>
      </c>
      <c r="Q12" s="52">
        <v>58</v>
      </c>
    </row>
    <row r="13" spans="2:17" x14ac:dyDescent="0.25">
      <c r="B13" s="5">
        <v>2030</v>
      </c>
      <c r="C13" s="53">
        <v>3296</v>
      </c>
      <c r="D13" s="53">
        <v>3582</v>
      </c>
      <c r="E13" s="53">
        <v>3770</v>
      </c>
      <c r="F13" s="53">
        <v>5026</v>
      </c>
      <c r="G13" s="53">
        <v>3116</v>
      </c>
      <c r="H13" s="53">
        <v>5901</v>
      </c>
      <c r="I13" s="53">
        <v>2714</v>
      </c>
      <c r="J13" s="30"/>
      <c r="K13" s="53">
        <v>549</v>
      </c>
      <c r="L13" s="53">
        <v>448</v>
      </c>
      <c r="M13" s="53">
        <v>314</v>
      </c>
      <c r="N13" s="53">
        <v>209</v>
      </c>
      <c r="O13" s="53">
        <v>130</v>
      </c>
      <c r="P13" s="53">
        <v>123</v>
      </c>
      <c r="Q13" s="53">
        <v>57</v>
      </c>
    </row>
    <row r="14" spans="2:17" x14ac:dyDescent="0.25">
      <c r="B14" s="4">
        <v>2031</v>
      </c>
      <c r="C14" s="52">
        <v>3292</v>
      </c>
      <c r="D14" s="52">
        <v>3577</v>
      </c>
      <c r="E14" s="52">
        <v>3765</v>
      </c>
      <c r="F14" s="52">
        <v>5020</v>
      </c>
      <c r="G14" s="52">
        <v>3113</v>
      </c>
      <c r="H14" s="52">
        <v>5893</v>
      </c>
      <c r="I14" s="52">
        <v>2711</v>
      </c>
      <c r="K14" s="52">
        <v>549</v>
      </c>
      <c r="L14" s="52">
        <v>447</v>
      </c>
      <c r="M14" s="52">
        <v>314</v>
      </c>
      <c r="N14" s="52">
        <v>209</v>
      </c>
      <c r="O14" s="52">
        <v>130</v>
      </c>
      <c r="P14" s="52">
        <v>123</v>
      </c>
      <c r="Q14" s="52">
        <v>57</v>
      </c>
    </row>
    <row r="15" spans="2:17" x14ac:dyDescent="0.25">
      <c r="B15" s="5">
        <v>2032</v>
      </c>
      <c r="C15" s="53">
        <v>3288</v>
      </c>
      <c r="D15" s="53">
        <v>3573</v>
      </c>
      <c r="E15" s="53">
        <v>3761</v>
      </c>
      <c r="F15" s="53">
        <v>5014</v>
      </c>
      <c r="G15" s="53">
        <v>3109</v>
      </c>
      <c r="H15" s="53">
        <v>5886</v>
      </c>
      <c r="I15" s="53">
        <v>2708</v>
      </c>
      <c r="J15" s="30"/>
      <c r="K15" s="53">
        <v>548</v>
      </c>
      <c r="L15" s="53">
        <v>447</v>
      </c>
      <c r="M15" s="53">
        <v>313</v>
      </c>
      <c r="N15" s="53">
        <v>209</v>
      </c>
      <c r="O15" s="53">
        <v>130</v>
      </c>
      <c r="P15" s="53">
        <v>123</v>
      </c>
      <c r="Q15" s="53">
        <v>57</v>
      </c>
    </row>
    <row r="16" spans="2:17" x14ac:dyDescent="0.25">
      <c r="B16" s="4">
        <v>2033</v>
      </c>
      <c r="C16" s="52">
        <v>3284</v>
      </c>
      <c r="D16" s="52">
        <v>3569</v>
      </c>
      <c r="E16" s="52">
        <v>3756</v>
      </c>
      <c r="F16" s="52">
        <v>5008</v>
      </c>
      <c r="G16" s="52">
        <v>3105</v>
      </c>
      <c r="H16" s="52">
        <v>5879</v>
      </c>
      <c r="I16" s="52">
        <v>2704</v>
      </c>
      <c r="K16" s="52">
        <v>547</v>
      </c>
      <c r="L16" s="52">
        <v>446</v>
      </c>
      <c r="M16" s="52">
        <v>313</v>
      </c>
      <c r="N16" s="52">
        <v>209</v>
      </c>
      <c r="O16" s="52">
        <v>129</v>
      </c>
      <c r="P16" s="52">
        <v>122</v>
      </c>
      <c r="Q16" s="52">
        <v>57</v>
      </c>
    </row>
    <row r="17" spans="2:17" x14ac:dyDescent="0.25">
      <c r="B17" s="5">
        <v>2034</v>
      </c>
      <c r="C17" s="53">
        <v>3280</v>
      </c>
      <c r="D17" s="53">
        <v>3565</v>
      </c>
      <c r="E17" s="53">
        <v>3752</v>
      </c>
      <c r="F17" s="53">
        <v>5002</v>
      </c>
      <c r="G17" s="53">
        <v>3101</v>
      </c>
      <c r="H17" s="53">
        <v>5872</v>
      </c>
      <c r="I17" s="53">
        <v>2701</v>
      </c>
      <c r="J17" s="30"/>
      <c r="K17" s="53">
        <v>547</v>
      </c>
      <c r="L17" s="53">
        <v>446</v>
      </c>
      <c r="M17" s="53">
        <v>313</v>
      </c>
      <c r="N17" s="53">
        <v>208</v>
      </c>
      <c r="O17" s="53">
        <v>129</v>
      </c>
      <c r="P17" s="53">
        <v>122</v>
      </c>
      <c r="Q17" s="53">
        <v>57</v>
      </c>
    </row>
    <row r="18" spans="2:17" x14ac:dyDescent="0.25">
      <c r="B18" s="4">
        <v>2035</v>
      </c>
      <c r="C18" s="52">
        <v>3276</v>
      </c>
      <c r="D18" s="52">
        <v>3561</v>
      </c>
      <c r="E18" s="52">
        <v>3748</v>
      </c>
      <c r="F18" s="52">
        <v>4997</v>
      </c>
      <c r="G18" s="52">
        <v>3098</v>
      </c>
      <c r="H18" s="52">
        <v>5866</v>
      </c>
      <c r="I18" s="52">
        <v>2698</v>
      </c>
      <c r="K18" s="52">
        <v>546</v>
      </c>
      <c r="L18" s="52">
        <v>445</v>
      </c>
      <c r="M18" s="52">
        <v>312</v>
      </c>
      <c r="N18" s="52">
        <v>208</v>
      </c>
      <c r="O18" s="52">
        <v>129</v>
      </c>
      <c r="P18" s="52">
        <v>122</v>
      </c>
      <c r="Q18" s="52">
        <v>57</v>
      </c>
    </row>
    <row r="19" spans="2:17" x14ac:dyDescent="0.25">
      <c r="B19" s="5">
        <v>2036</v>
      </c>
      <c r="C19" s="53">
        <v>3273</v>
      </c>
      <c r="D19" s="53">
        <v>3556</v>
      </c>
      <c r="E19" s="53">
        <v>3743</v>
      </c>
      <c r="F19" s="53">
        <v>4991</v>
      </c>
      <c r="G19" s="53">
        <v>3094</v>
      </c>
      <c r="H19" s="53">
        <v>5859</v>
      </c>
      <c r="I19" s="53">
        <v>2695</v>
      </c>
      <c r="J19" s="30"/>
      <c r="K19" s="53">
        <v>545</v>
      </c>
      <c r="L19" s="53">
        <v>445</v>
      </c>
      <c r="M19" s="53">
        <v>312</v>
      </c>
      <c r="N19" s="53">
        <v>208</v>
      </c>
      <c r="O19" s="53">
        <v>129</v>
      </c>
      <c r="P19" s="53">
        <v>122</v>
      </c>
      <c r="Q19" s="53">
        <v>57</v>
      </c>
    </row>
    <row r="20" spans="2:17" x14ac:dyDescent="0.25">
      <c r="B20" s="4">
        <v>2037</v>
      </c>
      <c r="C20" s="52">
        <v>3269</v>
      </c>
      <c r="D20" s="52">
        <v>3552</v>
      </c>
      <c r="E20" s="52">
        <v>3739</v>
      </c>
      <c r="F20" s="52">
        <v>4985</v>
      </c>
      <c r="G20" s="52">
        <v>3091</v>
      </c>
      <c r="H20" s="52">
        <v>5852</v>
      </c>
      <c r="I20" s="52">
        <v>2692</v>
      </c>
      <c r="K20" s="52">
        <v>545</v>
      </c>
      <c r="L20" s="52">
        <v>444</v>
      </c>
      <c r="M20" s="52">
        <v>312</v>
      </c>
      <c r="N20" s="52">
        <v>208</v>
      </c>
      <c r="O20" s="52">
        <v>129</v>
      </c>
      <c r="P20" s="52">
        <v>122</v>
      </c>
      <c r="Q20" s="52">
        <v>57</v>
      </c>
    </row>
    <row r="21" spans="2:17" x14ac:dyDescent="0.25">
      <c r="B21" s="5">
        <v>2038</v>
      </c>
      <c r="C21" s="53">
        <v>3265</v>
      </c>
      <c r="D21" s="53">
        <v>3548</v>
      </c>
      <c r="E21" s="53">
        <v>3735</v>
      </c>
      <c r="F21" s="53">
        <v>4979</v>
      </c>
      <c r="G21" s="53">
        <v>3087</v>
      </c>
      <c r="H21" s="53">
        <v>5845</v>
      </c>
      <c r="I21" s="53">
        <v>2689</v>
      </c>
      <c r="J21" s="30"/>
      <c r="K21" s="53">
        <v>544</v>
      </c>
      <c r="L21" s="53">
        <v>444</v>
      </c>
      <c r="M21" s="53">
        <v>311</v>
      </c>
      <c r="N21" s="53">
        <v>207</v>
      </c>
      <c r="O21" s="53">
        <v>129</v>
      </c>
      <c r="P21" s="53">
        <v>122</v>
      </c>
      <c r="Q21" s="53">
        <v>57</v>
      </c>
    </row>
    <row r="22" spans="2:17" x14ac:dyDescent="0.25">
      <c r="B22" s="4">
        <v>2039</v>
      </c>
      <c r="C22" s="52">
        <v>3261</v>
      </c>
      <c r="D22" s="52">
        <v>3544</v>
      </c>
      <c r="E22" s="52">
        <v>3730</v>
      </c>
      <c r="F22" s="52">
        <v>4974</v>
      </c>
      <c r="G22" s="52">
        <v>3084</v>
      </c>
      <c r="H22" s="52">
        <v>5839</v>
      </c>
      <c r="I22" s="52">
        <v>2686</v>
      </c>
      <c r="K22" s="52">
        <v>544</v>
      </c>
      <c r="L22" s="52">
        <v>443</v>
      </c>
      <c r="M22" s="52">
        <v>311</v>
      </c>
      <c r="N22" s="52">
        <v>207</v>
      </c>
      <c r="O22" s="52">
        <v>128</v>
      </c>
      <c r="P22" s="52">
        <v>122</v>
      </c>
      <c r="Q22" s="52">
        <v>57</v>
      </c>
    </row>
    <row r="23" spans="2:17" x14ac:dyDescent="0.25">
      <c r="B23" s="5">
        <v>2040</v>
      </c>
      <c r="C23" s="53">
        <v>3258</v>
      </c>
      <c r="D23" s="53">
        <v>3540</v>
      </c>
      <c r="E23" s="53">
        <v>3726</v>
      </c>
      <c r="F23" s="53">
        <v>4968</v>
      </c>
      <c r="G23" s="53">
        <v>3080</v>
      </c>
      <c r="H23" s="53">
        <v>5832</v>
      </c>
      <c r="I23" s="53">
        <v>2683</v>
      </c>
      <c r="J23" s="30"/>
      <c r="K23" s="53">
        <v>543</v>
      </c>
      <c r="L23" s="53">
        <v>443</v>
      </c>
      <c r="M23" s="53">
        <v>311</v>
      </c>
      <c r="N23" s="53">
        <v>207</v>
      </c>
      <c r="O23" s="53">
        <v>128</v>
      </c>
      <c r="P23" s="53">
        <v>122</v>
      </c>
      <c r="Q23" s="53">
        <v>56</v>
      </c>
    </row>
    <row r="24" spans="2:17" x14ac:dyDescent="0.25">
      <c r="B24" s="4">
        <v>2041</v>
      </c>
      <c r="C24" s="52">
        <v>3253</v>
      </c>
      <c r="D24" s="52">
        <v>3535</v>
      </c>
      <c r="E24" s="52">
        <v>3720</v>
      </c>
      <c r="F24" s="52">
        <v>4960</v>
      </c>
      <c r="G24" s="52">
        <v>3075</v>
      </c>
      <c r="H24" s="52">
        <v>5823</v>
      </c>
      <c r="I24" s="52">
        <v>2679</v>
      </c>
      <c r="K24" s="52">
        <v>542</v>
      </c>
      <c r="L24" s="52">
        <v>442</v>
      </c>
      <c r="M24" s="52">
        <v>310</v>
      </c>
      <c r="N24" s="52">
        <v>207</v>
      </c>
      <c r="O24" s="52">
        <v>128</v>
      </c>
      <c r="P24" s="52">
        <v>121</v>
      </c>
      <c r="Q24" s="52">
        <v>56</v>
      </c>
    </row>
    <row r="25" spans="2:17" x14ac:dyDescent="0.25">
      <c r="B25" s="5">
        <v>2042</v>
      </c>
      <c r="C25" s="53">
        <v>3248</v>
      </c>
      <c r="D25" s="53">
        <v>3529</v>
      </c>
      <c r="E25" s="53">
        <v>3715</v>
      </c>
      <c r="F25" s="53">
        <v>4953</v>
      </c>
      <c r="G25" s="53">
        <v>3071</v>
      </c>
      <c r="H25" s="53">
        <v>5814</v>
      </c>
      <c r="I25" s="53">
        <v>2675</v>
      </c>
      <c r="J25" s="30"/>
      <c r="K25" s="53">
        <v>541</v>
      </c>
      <c r="L25" s="53">
        <v>441</v>
      </c>
      <c r="M25" s="53">
        <v>310</v>
      </c>
      <c r="N25" s="53">
        <v>206</v>
      </c>
      <c r="O25" s="53">
        <v>128</v>
      </c>
      <c r="P25" s="53">
        <v>121</v>
      </c>
      <c r="Q25" s="53">
        <v>56</v>
      </c>
    </row>
    <row r="26" spans="2:17" x14ac:dyDescent="0.25">
      <c r="B26" s="4">
        <v>2043</v>
      </c>
      <c r="C26" s="52">
        <v>3243</v>
      </c>
      <c r="D26" s="52">
        <v>3524</v>
      </c>
      <c r="E26" s="52">
        <v>3709</v>
      </c>
      <c r="F26" s="52">
        <v>4945</v>
      </c>
      <c r="G26" s="52">
        <v>3066</v>
      </c>
      <c r="H26" s="52">
        <v>5805</v>
      </c>
      <c r="I26" s="52">
        <v>2670</v>
      </c>
      <c r="K26" s="52">
        <v>540</v>
      </c>
      <c r="L26" s="52">
        <v>440</v>
      </c>
      <c r="M26" s="52">
        <v>309</v>
      </c>
      <c r="N26" s="52">
        <v>206</v>
      </c>
      <c r="O26" s="52">
        <v>128</v>
      </c>
      <c r="P26" s="52">
        <v>121</v>
      </c>
      <c r="Q26" s="52">
        <v>56</v>
      </c>
    </row>
    <row r="27" spans="2:17" x14ac:dyDescent="0.25">
      <c r="B27" s="5">
        <v>2044</v>
      </c>
      <c r="C27" s="53">
        <v>3238</v>
      </c>
      <c r="D27" s="53">
        <v>3519</v>
      </c>
      <c r="E27" s="53">
        <v>3703</v>
      </c>
      <c r="F27" s="53">
        <v>4938</v>
      </c>
      <c r="G27" s="53">
        <v>3061</v>
      </c>
      <c r="H27" s="53">
        <v>5796</v>
      </c>
      <c r="I27" s="53">
        <v>2666</v>
      </c>
      <c r="J27" s="30"/>
      <c r="K27" s="53">
        <v>540</v>
      </c>
      <c r="L27" s="53">
        <v>440</v>
      </c>
      <c r="M27" s="53">
        <v>309</v>
      </c>
      <c r="N27" s="53">
        <v>206</v>
      </c>
      <c r="O27" s="53">
        <v>128</v>
      </c>
      <c r="P27" s="53">
        <v>121</v>
      </c>
      <c r="Q27" s="53">
        <v>56</v>
      </c>
    </row>
    <row r="28" spans="2:17" x14ac:dyDescent="0.25">
      <c r="B28" s="4">
        <v>2045</v>
      </c>
      <c r="C28" s="52">
        <v>3233</v>
      </c>
      <c r="D28" s="52">
        <v>3513</v>
      </c>
      <c r="E28" s="52">
        <v>3698</v>
      </c>
      <c r="F28" s="52">
        <v>4930</v>
      </c>
      <c r="G28" s="52">
        <v>3057</v>
      </c>
      <c r="H28" s="52">
        <v>5788</v>
      </c>
      <c r="I28" s="52">
        <v>2662</v>
      </c>
      <c r="K28" s="52">
        <v>539</v>
      </c>
      <c r="L28" s="52">
        <v>439</v>
      </c>
      <c r="M28" s="52">
        <v>308</v>
      </c>
      <c r="N28" s="52">
        <v>205</v>
      </c>
      <c r="O28" s="52">
        <v>127</v>
      </c>
      <c r="P28" s="52">
        <v>121</v>
      </c>
      <c r="Q28" s="52">
        <v>56</v>
      </c>
    </row>
    <row r="29" spans="2:17" x14ac:dyDescent="0.25">
      <c r="B29" s="5">
        <v>2046</v>
      </c>
      <c r="C29" s="53">
        <v>3228</v>
      </c>
      <c r="D29" s="53">
        <v>3508</v>
      </c>
      <c r="E29" s="53">
        <v>3692</v>
      </c>
      <c r="F29" s="53">
        <v>4923</v>
      </c>
      <c r="G29" s="53">
        <v>3052</v>
      </c>
      <c r="H29" s="53">
        <v>5779</v>
      </c>
      <c r="I29" s="53">
        <v>2658</v>
      </c>
      <c r="J29" s="30"/>
      <c r="K29" s="53">
        <v>538</v>
      </c>
      <c r="L29" s="53">
        <v>438</v>
      </c>
      <c r="M29" s="53">
        <v>308</v>
      </c>
      <c r="N29" s="53">
        <v>205</v>
      </c>
      <c r="O29" s="53">
        <v>127</v>
      </c>
      <c r="P29" s="53">
        <v>120</v>
      </c>
      <c r="Q29" s="53">
        <v>56</v>
      </c>
    </row>
    <row r="30" spans="2:17" x14ac:dyDescent="0.25">
      <c r="B30" s="4">
        <v>2047</v>
      </c>
      <c r="C30" s="52">
        <v>3223</v>
      </c>
      <c r="D30" s="52">
        <v>3503</v>
      </c>
      <c r="E30" s="52">
        <v>3687</v>
      </c>
      <c r="F30" s="52">
        <v>4915</v>
      </c>
      <c r="G30" s="52">
        <v>3047</v>
      </c>
      <c r="H30" s="52">
        <v>5770</v>
      </c>
      <c r="I30" s="52">
        <v>2654</v>
      </c>
      <c r="K30" s="52">
        <v>537</v>
      </c>
      <c r="L30" s="52">
        <v>438</v>
      </c>
      <c r="M30" s="52">
        <v>307</v>
      </c>
      <c r="N30" s="52">
        <v>205</v>
      </c>
      <c r="O30" s="52">
        <v>127</v>
      </c>
      <c r="P30" s="52">
        <v>120</v>
      </c>
      <c r="Q30" s="52">
        <v>56</v>
      </c>
    </row>
    <row r="31" spans="2:17" x14ac:dyDescent="0.25">
      <c r="B31" s="5">
        <v>2048</v>
      </c>
      <c r="C31" s="53">
        <v>3218</v>
      </c>
      <c r="D31" s="53">
        <v>3497</v>
      </c>
      <c r="E31" s="53">
        <v>3681</v>
      </c>
      <c r="F31" s="53">
        <v>4908</v>
      </c>
      <c r="G31" s="53">
        <v>3043</v>
      </c>
      <c r="H31" s="53">
        <v>5761</v>
      </c>
      <c r="I31" s="53">
        <v>2650</v>
      </c>
      <c r="J31" s="30"/>
      <c r="K31" s="53">
        <v>536</v>
      </c>
      <c r="L31" s="53">
        <v>437</v>
      </c>
      <c r="M31" s="53">
        <v>307</v>
      </c>
      <c r="N31" s="53">
        <v>204</v>
      </c>
      <c r="O31" s="53">
        <v>127</v>
      </c>
      <c r="P31" s="53">
        <v>120</v>
      </c>
      <c r="Q31" s="53">
        <v>56</v>
      </c>
    </row>
    <row r="32" spans="2:17" x14ac:dyDescent="0.25">
      <c r="B32" s="4">
        <v>2049</v>
      </c>
      <c r="C32" s="52">
        <v>3213</v>
      </c>
      <c r="D32" s="52">
        <v>3492</v>
      </c>
      <c r="E32" s="52">
        <v>3675</v>
      </c>
      <c r="F32" s="52">
        <v>4900</v>
      </c>
      <c r="G32" s="52">
        <v>3038</v>
      </c>
      <c r="H32" s="52">
        <v>5752</v>
      </c>
      <c r="I32" s="52">
        <v>2646</v>
      </c>
      <c r="K32" s="52">
        <v>536</v>
      </c>
      <c r="L32" s="52">
        <v>436</v>
      </c>
      <c r="M32" s="52">
        <v>306</v>
      </c>
      <c r="N32" s="52">
        <v>204</v>
      </c>
      <c r="O32" s="52">
        <v>127</v>
      </c>
      <c r="P32" s="52">
        <v>120</v>
      </c>
      <c r="Q32" s="52">
        <v>56</v>
      </c>
    </row>
    <row r="33" spans="2:17" x14ac:dyDescent="0.25">
      <c r="B33" s="5">
        <v>2050</v>
      </c>
      <c r="C33" s="53">
        <v>3208</v>
      </c>
      <c r="D33" s="53">
        <v>3487</v>
      </c>
      <c r="E33" s="53">
        <v>3670</v>
      </c>
      <c r="F33" s="53">
        <v>4893</v>
      </c>
      <c r="G33" s="53">
        <v>3034</v>
      </c>
      <c r="H33" s="53">
        <v>5744</v>
      </c>
      <c r="I33" s="53">
        <v>2642</v>
      </c>
      <c r="J33" s="30"/>
      <c r="K33" s="53">
        <v>535</v>
      </c>
      <c r="L33" s="53">
        <v>436</v>
      </c>
      <c r="M33" s="53">
        <v>306</v>
      </c>
      <c r="N33" s="53">
        <v>204</v>
      </c>
      <c r="O33" s="53">
        <v>126</v>
      </c>
      <c r="P33" s="53">
        <v>120</v>
      </c>
      <c r="Q33" s="53">
        <v>56</v>
      </c>
    </row>
    <row r="34" spans="2:17" x14ac:dyDescent="0.25">
      <c r="B34" s="4">
        <v>2051</v>
      </c>
      <c r="C34" s="52">
        <v>3203</v>
      </c>
      <c r="D34" s="52">
        <v>3481</v>
      </c>
      <c r="E34" s="52">
        <v>3663</v>
      </c>
      <c r="F34" s="52">
        <v>4884</v>
      </c>
      <c r="G34" s="52">
        <v>3028</v>
      </c>
      <c r="H34" s="52">
        <v>5734</v>
      </c>
      <c r="I34" s="52">
        <v>2638</v>
      </c>
      <c r="J34" s="52"/>
      <c r="K34" s="52">
        <v>534</v>
      </c>
      <c r="L34" s="52">
        <v>435</v>
      </c>
      <c r="M34" s="52">
        <v>305</v>
      </c>
      <c r="N34" s="52">
        <v>204</v>
      </c>
      <c r="O34" s="52">
        <v>126</v>
      </c>
      <c r="P34" s="52">
        <v>119</v>
      </c>
      <c r="Q34" s="52">
        <v>55</v>
      </c>
    </row>
    <row r="35" spans="2:17" x14ac:dyDescent="0.25">
      <c r="B35" s="5">
        <v>2052</v>
      </c>
      <c r="C35" s="53">
        <v>3197</v>
      </c>
      <c r="D35" s="53">
        <v>3475</v>
      </c>
      <c r="E35" s="53">
        <v>3657</v>
      </c>
      <c r="F35" s="53">
        <v>4876</v>
      </c>
      <c r="G35" s="53">
        <v>3023</v>
      </c>
      <c r="H35" s="53">
        <v>5724</v>
      </c>
      <c r="I35" s="53">
        <v>2633</v>
      </c>
      <c r="J35" s="53"/>
      <c r="K35" s="53">
        <v>533</v>
      </c>
      <c r="L35" s="53">
        <v>434</v>
      </c>
      <c r="M35" s="53">
        <v>305</v>
      </c>
      <c r="N35" s="53">
        <v>203</v>
      </c>
      <c r="O35" s="53">
        <v>126</v>
      </c>
      <c r="P35" s="53">
        <v>119</v>
      </c>
      <c r="Q35" s="53">
        <v>55</v>
      </c>
    </row>
    <row r="36" spans="2:17" x14ac:dyDescent="0.25">
      <c r="B36" s="4">
        <v>2053</v>
      </c>
      <c r="C36" s="52">
        <v>3192</v>
      </c>
      <c r="D36" s="52">
        <v>3469</v>
      </c>
      <c r="E36" s="52">
        <v>3651</v>
      </c>
      <c r="F36" s="52">
        <v>4868</v>
      </c>
      <c r="G36" s="52">
        <v>3018</v>
      </c>
      <c r="H36" s="52">
        <v>5714</v>
      </c>
      <c r="I36" s="52">
        <v>2629</v>
      </c>
      <c r="J36" s="52"/>
      <c r="K36" s="52">
        <v>532</v>
      </c>
      <c r="L36" s="52">
        <v>434</v>
      </c>
      <c r="M36" s="52">
        <v>304</v>
      </c>
      <c r="N36" s="52">
        <v>203</v>
      </c>
      <c r="O36" s="52">
        <v>126</v>
      </c>
      <c r="P36" s="52">
        <v>119</v>
      </c>
      <c r="Q36" s="52">
        <v>55</v>
      </c>
    </row>
    <row r="37" spans="2:17" x14ac:dyDescent="0.25">
      <c r="B37" s="5">
        <v>2054</v>
      </c>
      <c r="C37" s="53">
        <v>3187</v>
      </c>
      <c r="D37" s="53">
        <v>3463</v>
      </c>
      <c r="E37" s="53">
        <v>3645</v>
      </c>
      <c r="F37" s="53">
        <v>4859</v>
      </c>
      <c r="G37" s="53">
        <v>3013</v>
      </c>
      <c r="H37" s="53">
        <v>5705</v>
      </c>
      <c r="I37" s="53">
        <v>2624</v>
      </c>
      <c r="J37" s="53"/>
      <c r="K37" s="53">
        <v>531</v>
      </c>
      <c r="L37" s="53">
        <v>433</v>
      </c>
      <c r="M37" s="53">
        <v>304</v>
      </c>
      <c r="N37" s="53">
        <v>202</v>
      </c>
      <c r="O37" s="53">
        <v>126</v>
      </c>
      <c r="P37" s="53">
        <v>119</v>
      </c>
      <c r="Q37" s="53">
        <v>55</v>
      </c>
    </row>
    <row r="38" spans="2:17" ht="15.75" thickBot="1" x14ac:dyDescent="0.3">
      <c r="B38" s="50">
        <v>2055</v>
      </c>
      <c r="C38" s="54">
        <v>3181</v>
      </c>
      <c r="D38" s="54">
        <v>3457</v>
      </c>
      <c r="E38" s="54">
        <v>3638</v>
      </c>
      <c r="F38" s="54">
        <v>4851</v>
      </c>
      <c r="G38" s="54">
        <v>3008</v>
      </c>
      <c r="H38" s="54">
        <v>5695</v>
      </c>
      <c r="I38" s="54">
        <v>2620</v>
      </c>
      <c r="J38" s="54"/>
      <c r="K38" s="54">
        <v>530</v>
      </c>
      <c r="L38" s="54">
        <v>432</v>
      </c>
      <c r="M38" s="54">
        <v>303</v>
      </c>
      <c r="N38" s="54">
        <v>202</v>
      </c>
      <c r="O38" s="54">
        <v>125</v>
      </c>
      <c r="P38" s="54">
        <v>119</v>
      </c>
      <c r="Q38" s="54">
        <v>55</v>
      </c>
    </row>
  </sheetData>
  <mergeCells count="2">
    <mergeCell ref="C4:I4"/>
    <mergeCell ref="K4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45DD-A5D5-4232-8035-659F50AA7A84}">
  <dimension ref="C3:U22"/>
  <sheetViews>
    <sheetView workbookViewId="0">
      <selection activeCell="C10" sqref="C10"/>
    </sheetView>
  </sheetViews>
  <sheetFormatPr defaultRowHeight="15" x14ac:dyDescent="0.25"/>
  <cols>
    <col min="3" max="3" width="14.140625" customWidth="1"/>
    <col min="4" max="4" width="10.140625" customWidth="1"/>
    <col min="7" max="7" width="10.85546875" customWidth="1"/>
    <col min="12" max="12" width="14.28515625" customWidth="1"/>
  </cols>
  <sheetData>
    <row r="3" spans="3:21" x14ac:dyDescent="0.25">
      <c r="C3" t="s">
        <v>110</v>
      </c>
    </row>
    <row r="6" spans="3:21" x14ac:dyDescent="0.25">
      <c r="C6" s="8"/>
      <c r="D6" s="70" t="s">
        <v>21</v>
      </c>
      <c r="E6" s="70"/>
      <c r="F6" s="70"/>
      <c r="G6" s="70"/>
      <c r="H6" s="70"/>
      <c r="I6" s="70"/>
      <c r="J6" s="70"/>
      <c r="K6" s="70"/>
      <c r="L6" s="70"/>
      <c r="M6" s="70" t="s">
        <v>15</v>
      </c>
      <c r="N6" s="70"/>
      <c r="O6" s="70"/>
      <c r="P6" s="70"/>
      <c r="Q6" s="70"/>
      <c r="R6" s="70"/>
      <c r="S6" s="70"/>
      <c r="T6" s="70"/>
      <c r="U6" s="70"/>
    </row>
    <row r="7" spans="3:21" ht="27" x14ac:dyDescent="0.25">
      <c r="C7" s="7"/>
      <c r="D7" s="59" t="s">
        <v>79</v>
      </c>
      <c r="E7" s="59" t="s">
        <v>80</v>
      </c>
      <c r="F7" s="59" t="s">
        <v>89</v>
      </c>
      <c r="G7" s="59" t="s">
        <v>98</v>
      </c>
      <c r="H7" s="59" t="s">
        <v>114</v>
      </c>
      <c r="I7" s="59" t="s">
        <v>81</v>
      </c>
      <c r="J7" s="59" t="s">
        <v>93</v>
      </c>
      <c r="K7" s="59" t="s">
        <v>102</v>
      </c>
      <c r="L7" s="59" t="s">
        <v>115</v>
      </c>
      <c r="M7" s="59" t="s">
        <v>79</v>
      </c>
      <c r="N7" s="59" t="s">
        <v>80</v>
      </c>
      <c r="O7" s="59" t="s">
        <v>89</v>
      </c>
      <c r="P7" s="59" t="s">
        <v>98</v>
      </c>
      <c r="Q7" s="59" t="s">
        <v>114</v>
      </c>
      <c r="R7" s="59" t="s">
        <v>81</v>
      </c>
      <c r="S7" s="59" t="s">
        <v>93</v>
      </c>
      <c r="T7" s="59" t="s">
        <v>102</v>
      </c>
      <c r="U7" s="59" t="s">
        <v>115</v>
      </c>
    </row>
    <row r="8" spans="3:21" x14ac:dyDescent="0.25">
      <c r="C8" s="56" t="s">
        <v>34</v>
      </c>
      <c r="D8" s="20">
        <v>1158</v>
      </c>
      <c r="E8" s="20">
        <v>923</v>
      </c>
      <c r="F8" s="20">
        <v>873</v>
      </c>
      <c r="G8" s="20">
        <v>987</v>
      </c>
      <c r="H8" s="20">
        <v>1009</v>
      </c>
      <c r="I8" s="20" t="s">
        <v>35</v>
      </c>
      <c r="J8" s="20" t="s">
        <v>35</v>
      </c>
      <c r="K8" s="20" t="s">
        <v>35</v>
      </c>
      <c r="L8" s="20" t="s">
        <v>35</v>
      </c>
      <c r="M8" s="20">
        <v>1158</v>
      </c>
      <c r="N8" s="20">
        <v>923</v>
      </c>
      <c r="O8" s="20">
        <v>873</v>
      </c>
      <c r="P8" s="20">
        <v>987</v>
      </c>
      <c r="Q8" s="20">
        <v>1009</v>
      </c>
      <c r="R8" s="20" t="s">
        <v>35</v>
      </c>
      <c r="S8" s="20" t="s">
        <v>35</v>
      </c>
      <c r="T8" s="20" t="s">
        <v>35</v>
      </c>
      <c r="U8" s="20" t="s">
        <v>35</v>
      </c>
    </row>
    <row r="9" spans="3:21" x14ac:dyDescent="0.25">
      <c r="C9" s="55" t="s">
        <v>36</v>
      </c>
      <c r="D9" s="21">
        <v>729</v>
      </c>
      <c r="E9" s="21">
        <v>618</v>
      </c>
      <c r="F9" s="21">
        <v>580</v>
      </c>
      <c r="G9" s="21">
        <v>713</v>
      </c>
      <c r="H9" s="21">
        <v>731</v>
      </c>
      <c r="I9" s="21" t="s">
        <v>35</v>
      </c>
      <c r="J9" s="21" t="s">
        <v>35</v>
      </c>
      <c r="K9" s="21" t="s">
        <v>35</v>
      </c>
      <c r="L9" s="21" t="s">
        <v>35</v>
      </c>
      <c r="M9" s="21">
        <v>1458</v>
      </c>
      <c r="N9" s="21">
        <v>1236</v>
      </c>
      <c r="O9" s="21">
        <v>1161</v>
      </c>
      <c r="P9" s="21">
        <v>1427</v>
      </c>
      <c r="Q9" s="21">
        <v>1461</v>
      </c>
      <c r="R9" s="21" t="s">
        <v>35</v>
      </c>
      <c r="S9" s="21" t="s">
        <v>35</v>
      </c>
      <c r="T9" s="21" t="s">
        <v>35</v>
      </c>
      <c r="U9" s="21" t="s">
        <v>35</v>
      </c>
    </row>
    <row r="10" spans="3:21" x14ac:dyDescent="0.25">
      <c r="C10" s="56" t="s">
        <v>37</v>
      </c>
      <c r="D10" s="20">
        <v>575</v>
      </c>
      <c r="E10" s="20">
        <v>491</v>
      </c>
      <c r="F10" s="20">
        <v>458</v>
      </c>
      <c r="G10" s="20">
        <v>579</v>
      </c>
      <c r="H10" s="20">
        <v>592</v>
      </c>
      <c r="I10" s="20" t="s">
        <v>35</v>
      </c>
      <c r="J10" s="20" t="s">
        <v>35</v>
      </c>
      <c r="K10" s="20" t="s">
        <v>35</v>
      </c>
      <c r="L10" s="20" t="s">
        <v>35</v>
      </c>
      <c r="M10" s="20">
        <v>2301</v>
      </c>
      <c r="N10" s="20">
        <v>1966</v>
      </c>
      <c r="O10" s="20">
        <v>1833</v>
      </c>
      <c r="P10" s="20">
        <v>2317</v>
      </c>
      <c r="Q10" s="20">
        <v>2367</v>
      </c>
      <c r="R10" s="20" t="s">
        <v>35</v>
      </c>
      <c r="S10" s="20" t="s">
        <v>35</v>
      </c>
      <c r="T10" s="20" t="s">
        <v>35</v>
      </c>
      <c r="U10" s="20" t="s">
        <v>35</v>
      </c>
    </row>
    <row r="11" spans="3:21" x14ac:dyDescent="0.25">
      <c r="C11" s="55" t="s">
        <v>38</v>
      </c>
      <c r="D11" s="21">
        <v>522</v>
      </c>
      <c r="E11" s="21">
        <v>434</v>
      </c>
      <c r="F11" s="21">
        <v>402</v>
      </c>
      <c r="G11" s="21">
        <v>515</v>
      </c>
      <c r="H11" s="21">
        <v>519</v>
      </c>
      <c r="I11" s="21" t="s">
        <v>35</v>
      </c>
      <c r="J11" s="21" t="s">
        <v>35</v>
      </c>
      <c r="K11" s="21" t="s">
        <v>35</v>
      </c>
      <c r="L11" s="21" t="s">
        <v>35</v>
      </c>
      <c r="M11" s="21">
        <v>4176</v>
      </c>
      <c r="N11" s="21">
        <v>3468</v>
      </c>
      <c r="O11" s="21">
        <v>3218</v>
      </c>
      <c r="P11" s="21">
        <v>4116</v>
      </c>
      <c r="Q11" s="21">
        <v>4149</v>
      </c>
      <c r="R11" s="21" t="s">
        <v>35</v>
      </c>
      <c r="S11" s="21" t="s">
        <v>35</v>
      </c>
      <c r="T11" s="21" t="s">
        <v>35</v>
      </c>
      <c r="U11" s="21" t="s">
        <v>35</v>
      </c>
    </row>
    <row r="12" spans="3:21" x14ac:dyDescent="0.25">
      <c r="C12" s="56" t="s">
        <v>116</v>
      </c>
      <c r="D12" s="20" t="s">
        <v>35</v>
      </c>
      <c r="E12" s="20" t="s">
        <v>35</v>
      </c>
      <c r="F12" s="20" t="s">
        <v>35</v>
      </c>
      <c r="G12" s="20" t="s">
        <v>35</v>
      </c>
      <c r="H12" s="20">
        <v>478</v>
      </c>
      <c r="I12" s="20" t="s">
        <v>35</v>
      </c>
      <c r="J12" s="20" t="s">
        <v>35</v>
      </c>
      <c r="K12" s="20" t="s">
        <v>35</v>
      </c>
      <c r="L12" s="20" t="s">
        <v>35</v>
      </c>
      <c r="M12" s="20" t="s">
        <v>35</v>
      </c>
      <c r="N12" s="20" t="s">
        <v>35</v>
      </c>
      <c r="O12" s="20" t="s">
        <v>35</v>
      </c>
      <c r="P12" s="20" t="s">
        <v>35</v>
      </c>
      <c r="Q12" s="20">
        <v>11472</v>
      </c>
      <c r="R12" s="20" t="s">
        <v>35</v>
      </c>
      <c r="S12" s="20" t="s">
        <v>35</v>
      </c>
      <c r="T12" s="20" t="s">
        <v>35</v>
      </c>
      <c r="U12" s="20" t="s">
        <v>35</v>
      </c>
    </row>
    <row r="13" spans="3:21" x14ac:dyDescent="0.25">
      <c r="C13" s="55" t="s">
        <v>117</v>
      </c>
      <c r="D13" s="21" t="s">
        <v>35</v>
      </c>
      <c r="E13" s="21" t="s">
        <v>35</v>
      </c>
      <c r="F13" s="21" t="s">
        <v>35</v>
      </c>
      <c r="G13" s="21" t="s">
        <v>35</v>
      </c>
      <c r="H13" s="21">
        <v>427</v>
      </c>
      <c r="I13" s="21" t="s">
        <v>35</v>
      </c>
      <c r="J13" s="21" t="s">
        <v>35</v>
      </c>
      <c r="K13" s="21" t="s">
        <v>35</v>
      </c>
      <c r="L13" s="21" t="s">
        <v>35</v>
      </c>
      <c r="M13" s="21" t="s">
        <v>35</v>
      </c>
      <c r="N13" s="21" t="s">
        <v>35</v>
      </c>
      <c r="O13" s="21" t="s">
        <v>35</v>
      </c>
      <c r="P13" s="21" t="s">
        <v>35</v>
      </c>
      <c r="Q13" s="21">
        <v>20491</v>
      </c>
      <c r="R13" s="21" t="s">
        <v>35</v>
      </c>
      <c r="S13" s="21" t="s">
        <v>35</v>
      </c>
      <c r="T13" s="21" t="s">
        <v>35</v>
      </c>
      <c r="U13" s="21" t="s">
        <v>35</v>
      </c>
    </row>
    <row r="14" spans="3:21" x14ac:dyDescent="0.25">
      <c r="C14" s="56" t="s">
        <v>90</v>
      </c>
      <c r="D14" s="20" t="s">
        <v>35</v>
      </c>
      <c r="E14" s="20" t="s">
        <v>35</v>
      </c>
      <c r="F14" s="20" t="s">
        <v>35</v>
      </c>
      <c r="G14" s="20" t="s">
        <v>35</v>
      </c>
      <c r="H14" s="20" t="s">
        <v>35</v>
      </c>
      <c r="I14" s="20">
        <v>292</v>
      </c>
      <c r="J14" s="20">
        <v>315</v>
      </c>
      <c r="K14" s="20">
        <v>392</v>
      </c>
      <c r="L14" s="20" t="s">
        <v>35</v>
      </c>
      <c r="M14" s="20" t="s">
        <v>35</v>
      </c>
      <c r="N14" s="20" t="s">
        <v>35</v>
      </c>
      <c r="O14" s="20" t="s">
        <v>35</v>
      </c>
      <c r="P14" s="20" t="s">
        <v>35</v>
      </c>
      <c r="Q14" s="20" t="s">
        <v>35</v>
      </c>
      <c r="R14" s="20">
        <v>2336</v>
      </c>
      <c r="S14" s="20">
        <v>2520</v>
      </c>
      <c r="T14" s="20">
        <v>3135</v>
      </c>
      <c r="U14" s="20" t="s">
        <v>35</v>
      </c>
    </row>
    <row r="15" spans="3:21" x14ac:dyDescent="0.25">
      <c r="C15" s="55" t="s">
        <v>103</v>
      </c>
      <c r="D15" s="21" t="s">
        <v>35</v>
      </c>
      <c r="E15" s="21" t="s">
        <v>35</v>
      </c>
      <c r="F15" s="21" t="s">
        <v>35</v>
      </c>
      <c r="G15" s="21">
        <v>371</v>
      </c>
      <c r="H15" s="21" t="s">
        <v>35</v>
      </c>
      <c r="I15" s="21" t="s">
        <v>35</v>
      </c>
      <c r="J15" s="21" t="s">
        <v>35</v>
      </c>
      <c r="K15" s="21" t="s">
        <v>35</v>
      </c>
      <c r="L15" s="21" t="s">
        <v>35</v>
      </c>
      <c r="M15" s="21" t="s">
        <v>35</v>
      </c>
      <c r="N15" s="21" t="s">
        <v>35</v>
      </c>
      <c r="O15" s="21" t="s">
        <v>35</v>
      </c>
      <c r="P15" s="21">
        <v>4456</v>
      </c>
      <c r="Q15" s="21" t="s">
        <v>35</v>
      </c>
      <c r="R15" s="21" t="s">
        <v>35</v>
      </c>
      <c r="S15" s="21" t="s">
        <v>35</v>
      </c>
      <c r="T15" s="21" t="s">
        <v>35</v>
      </c>
      <c r="U15" s="21" t="s">
        <v>35</v>
      </c>
    </row>
    <row r="16" spans="3:21" x14ac:dyDescent="0.25">
      <c r="C16" s="56" t="s">
        <v>39</v>
      </c>
      <c r="D16" s="20" t="s">
        <v>35</v>
      </c>
      <c r="E16" s="20" t="s">
        <v>35</v>
      </c>
      <c r="F16" s="20" t="s">
        <v>35</v>
      </c>
      <c r="G16" s="20" t="s">
        <v>35</v>
      </c>
      <c r="H16" s="20" t="s">
        <v>35</v>
      </c>
      <c r="I16" s="20">
        <v>207</v>
      </c>
      <c r="J16" s="20">
        <v>226</v>
      </c>
      <c r="K16" s="20">
        <v>280</v>
      </c>
      <c r="L16" s="6"/>
      <c r="M16" s="20" t="s">
        <v>35</v>
      </c>
      <c r="N16" s="20" t="s">
        <v>35</v>
      </c>
      <c r="O16" s="20" t="s">
        <v>35</v>
      </c>
      <c r="P16" s="20" t="s">
        <v>35</v>
      </c>
      <c r="Q16" s="20" t="s">
        <v>35</v>
      </c>
      <c r="R16" s="20">
        <v>2482</v>
      </c>
      <c r="S16" s="20">
        <v>2711</v>
      </c>
      <c r="T16" s="20">
        <v>3365</v>
      </c>
      <c r="U16" s="20" t="s">
        <v>35</v>
      </c>
    </row>
    <row r="17" spans="3:21" x14ac:dyDescent="0.25">
      <c r="C17" s="55" t="s">
        <v>104</v>
      </c>
      <c r="D17" s="21" t="s">
        <v>35</v>
      </c>
      <c r="E17" s="21" t="s">
        <v>35</v>
      </c>
      <c r="F17" s="21" t="s">
        <v>35</v>
      </c>
      <c r="G17" s="21" t="s">
        <v>35</v>
      </c>
      <c r="H17" s="21">
        <v>445</v>
      </c>
      <c r="I17" s="21" t="s">
        <v>35</v>
      </c>
      <c r="J17" s="21" t="s">
        <v>35</v>
      </c>
      <c r="K17" s="21" t="s">
        <v>35</v>
      </c>
      <c r="L17" s="21">
        <v>461</v>
      </c>
      <c r="M17" s="21" t="s">
        <v>35</v>
      </c>
      <c r="N17" s="21" t="s">
        <v>35</v>
      </c>
      <c r="O17" s="21" t="s">
        <v>35</v>
      </c>
      <c r="P17" s="21" t="s">
        <v>35</v>
      </c>
      <c r="Q17" s="21">
        <v>6682</v>
      </c>
      <c r="R17" s="21" t="s">
        <v>35</v>
      </c>
      <c r="S17" s="21" t="s">
        <v>35</v>
      </c>
      <c r="T17" s="21" t="s">
        <v>35</v>
      </c>
      <c r="U17" s="21">
        <v>6918</v>
      </c>
    </row>
    <row r="18" spans="3:21" x14ac:dyDescent="0.25">
      <c r="C18" s="56" t="s">
        <v>118</v>
      </c>
      <c r="D18" s="20" t="s">
        <v>35</v>
      </c>
      <c r="E18" s="20" t="s">
        <v>35</v>
      </c>
      <c r="F18" s="20" t="s">
        <v>35</v>
      </c>
      <c r="G18" s="20" t="s">
        <v>35</v>
      </c>
      <c r="H18" s="20">
        <v>294</v>
      </c>
      <c r="I18" s="20" t="s">
        <v>35</v>
      </c>
      <c r="J18" s="20" t="s">
        <v>35</v>
      </c>
      <c r="K18" s="20" t="s">
        <v>35</v>
      </c>
      <c r="L18" s="20" t="s">
        <v>35</v>
      </c>
      <c r="M18" s="20" t="s">
        <v>35</v>
      </c>
      <c r="N18" s="20" t="s">
        <v>35</v>
      </c>
      <c r="O18" s="20" t="s">
        <v>35</v>
      </c>
      <c r="P18" s="20" t="s">
        <v>35</v>
      </c>
      <c r="Q18" s="20">
        <v>7057</v>
      </c>
      <c r="R18" s="20" t="s">
        <v>35</v>
      </c>
      <c r="S18" s="20" t="s">
        <v>35</v>
      </c>
      <c r="T18" s="20" t="s">
        <v>35</v>
      </c>
      <c r="U18" s="20" t="s">
        <v>35</v>
      </c>
    </row>
    <row r="19" spans="3:21" x14ac:dyDescent="0.25">
      <c r="C19" s="55" t="s">
        <v>40</v>
      </c>
      <c r="D19" s="21" t="s">
        <v>35</v>
      </c>
      <c r="E19" s="21" t="s">
        <v>35</v>
      </c>
      <c r="F19" s="21" t="s">
        <v>35</v>
      </c>
      <c r="G19" s="21" t="s">
        <v>35</v>
      </c>
      <c r="H19" s="21">
        <v>242</v>
      </c>
      <c r="I19" s="21">
        <v>153</v>
      </c>
      <c r="J19" s="21">
        <v>147</v>
      </c>
      <c r="K19" s="21">
        <v>183</v>
      </c>
      <c r="L19" s="21" t="s">
        <v>35</v>
      </c>
      <c r="M19" s="21" t="s">
        <v>35</v>
      </c>
      <c r="N19" s="21" t="s">
        <v>35</v>
      </c>
      <c r="O19" s="21" t="s">
        <v>35</v>
      </c>
      <c r="P19" s="21" t="s">
        <v>35</v>
      </c>
      <c r="Q19" s="21">
        <v>5808</v>
      </c>
      <c r="R19" s="21">
        <v>3678</v>
      </c>
      <c r="S19" s="21">
        <v>3537</v>
      </c>
      <c r="T19" s="21">
        <v>4399</v>
      </c>
      <c r="U19" s="21" t="s">
        <v>35</v>
      </c>
    </row>
    <row r="20" spans="3:21" x14ac:dyDescent="0.25">
      <c r="C20" s="56" t="s">
        <v>94</v>
      </c>
      <c r="D20" s="20" t="s">
        <v>35</v>
      </c>
      <c r="E20" s="20" t="s">
        <v>35</v>
      </c>
      <c r="F20" s="20" t="s">
        <v>35</v>
      </c>
      <c r="G20" s="20" t="s">
        <v>35</v>
      </c>
      <c r="H20" s="20" t="s">
        <v>35</v>
      </c>
      <c r="I20" s="20" t="s">
        <v>35</v>
      </c>
      <c r="J20" s="20">
        <v>91</v>
      </c>
      <c r="K20" s="20">
        <v>114</v>
      </c>
      <c r="L20" s="20" t="s">
        <v>35</v>
      </c>
      <c r="M20" s="20" t="s">
        <v>35</v>
      </c>
      <c r="N20" s="20" t="s">
        <v>35</v>
      </c>
      <c r="O20" s="20" t="s">
        <v>35</v>
      </c>
      <c r="P20" s="20" t="s">
        <v>35</v>
      </c>
      <c r="Q20" s="20" t="s">
        <v>35</v>
      </c>
      <c r="R20" s="20" t="s">
        <v>35</v>
      </c>
      <c r="S20" s="20">
        <v>2185</v>
      </c>
      <c r="T20" s="20">
        <v>2727</v>
      </c>
      <c r="U20" s="20" t="s">
        <v>35</v>
      </c>
    </row>
    <row r="21" spans="3:21" x14ac:dyDescent="0.25">
      <c r="C21" s="55" t="s">
        <v>41</v>
      </c>
      <c r="D21" s="21" t="s">
        <v>35</v>
      </c>
      <c r="E21" s="21" t="s">
        <v>35</v>
      </c>
      <c r="F21" s="21" t="s">
        <v>35</v>
      </c>
      <c r="G21" s="21" t="s">
        <v>35</v>
      </c>
      <c r="H21" s="21">
        <v>142</v>
      </c>
      <c r="I21" s="21">
        <v>86</v>
      </c>
      <c r="J21" s="21">
        <v>111</v>
      </c>
      <c r="K21" s="21">
        <v>138</v>
      </c>
      <c r="L21" s="21" t="s">
        <v>35</v>
      </c>
      <c r="M21" s="21" t="s">
        <v>35</v>
      </c>
      <c r="N21" s="21" t="s">
        <v>35</v>
      </c>
      <c r="O21" s="21" t="s">
        <v>35</v>
      </c>
      <c r="P21" s="21" t="s">
        <v>35</v>
      </c>
      <c r="Q21" s="21">
        <v>6818</v>
      </c>
      <c r="R21" s="21">
        <v>4121</v>
      </c>
      <c r="S21" s="21">
        <v>5313</v>
      </c>
      <c r="T21" s="21">
        <v>6608</v>
      </c>
      <c r="U21" s="21" t="s">
        <v>35</v>
      </c>
    </row>
    <row r="22" spans="3:21" ht="15.75" thickBot="1" x14ac:dyDescent="0.3">
      <c r="C22" s="57" t="s">
        <v>42</v>
      </c>
      <c r="D22" s="58" t="s">
        <v>35</v>
      </c>
      <c r="E22" s="58" t="s">
        <v>35</v>
      </c>
      <c r="F22" s="58" t="s">
        <v>35</v>
      </c>
      <c r="G22" s="58" t="s">
        <v>35</v>
      </c>
      <c r="H22" s="58" t="s">
        <v>35</v>
      </c>
      <c r="I22" s="58" t="s">
        <v>35</v>
      </c>
      <c r="J22" s="58">
        <v>51</v>
      </c>
      <c r="K22" s="58">
        <v>64</v>
      </c>
      <c r="L22" s="58" t="s">
        <v>35</v>
      </c>
      <c r="M22" s="58" t="s">
        <v>35</v>
      </c>
      <c r="N22" s="58" t="s">
        <v>35</v>
      </c>
      <c r="O22" s="58" t="s">
        <v>35</v>
      </c>
      <c r="P22" s="58" t="s">
        <v>35</v>
      </c>
      <c r="Q22" s="58" t="s">
        <v>35</v>
      </c>
      <c r="R22" s="58" t="s">
        <v>35</v>
      </c>
      <c r="S22" s="58">
        <v>2468</v>
      </c>
      <c r="T22" s="58">
        <v>3040</v>
      </c>
      <c r="U22" s="58" t="s">
        <v>35</v>
      </c>
    </row>
  </sheetData>
  <mergeCells count="2">
    <mergeCell ref="D6:L6"/>
    <mergeCell ref="M6:U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6A7E-98E7-470E-8E31-B34111E61C87}">
  <dimension ref="B2:BT98"/>
  <sheetViews>
    <sheetView zoomScaleNormal="100" workbookViewId="0">
      <pane xSplit="2" ySplit="7" topLeftCell="X8" activePane="bottomRight" state="frozen"/>
      <selection pane="topRight" activeCell="C1" sqref="C1"/>
      <selection pane="bottomLeft" activeCell="A8" sqref="A8"/>
      <selection pane="bottomRight" activeCell="AI32" sqref="AI32"/>
    </sheetView>
  </sheetViews>
  <sheetFormatPr defaultRowHeight="15" x14ac:dyDescent="0.25"/>
  <cols>
    <col min="2" max="2" width="22" customWidth="1"/>
    <col min="3" max="3" width="15.28515625" bestFit="1" customWidth="1"/>
    <col min="4" max="5" width="9.42578125" bestFit="1" customWidth="1"/>
    <col min="6" max="6" width="8.85546875" customWidth="1"/>
    <col min="7" max="7" width="9.7109375" customWidth="1"/>
    <col min="8" max="8" width="9.42578125" bestFit="1" customWidth="1"/>
    <col min="9" max="9" width="3.7109375" customWidth="1"/>
    <col min="10" max="10" width="10.140625" customWidth="1"/>
    <col min="11" max="11" width="9.42578125" customWidth="1"/>
    <col min="12" max="12" width="9.42578125" bestFit="1" customWidth="1"/>
    <col min="13" max="13" width="2.85546875" customWidth="1"/>
    <col min="14" max="14" width="9.5703125" customWidth="1"/>
    <col min="15" max="15" width="7" customWidth="1"/>
    <col min="16" max="16" width="9.42578125" bestFit="1" customWidth="1"/>
    <col min="17" max="17" width="3.28515625" customWidth="1"/>
    <col min="18" max="18" width="4" customWidth="1"/>
    <col min="36" max="36" width="31.28515625" bestFit="1" customWidth="1"/>
    <col min="37" max="37" width="20.85546875" bestFit="1" customWidth="1"/>
  </cols>
  <sheetData>
    <row r="2" spans="2:72" x14ac:dyDescent="0.25">
      <c r="B2" t="s">
        <v>111</v>
      </c>
      <c r="T2" t="s">
        <v>43</v>
      </c>
      <c r="V2">
        <v>5.9900000000000002E-2</v>
      </c>
    </row>
    <row r="4" spans="2:72" x14ac:dyDescent="0.25">
      <c r="B4" s="8"/>
      <c r="C4" s="46" t="s">
        <v>44</v>
      </c>
      <c r="D4" s="8"/>
      <c r="E4" s="8"/>
      <c r="F4" s="8"/>
      <c r="G4" s="8"/>
      <c r="H4" s="8"/>
      <c r="I4" s="8"/>
      <c r="J4" s="72" t="s">
        <v>45</v>
      </c>
      <c r="K4" s="72"/>
      <c r="L4" s="8"/>
      <c r="M4" s="8"/>
      <c r="N4" s="72" t="s">
        <v>46</v>
      </c>
      <c r="O4" s="72"/>
      <c r="P4" s="8"/>
      <c r="Q4" s="8"/>
      <c r="R4" s="8"/>
      <c r="U4" s="11" t="s">
        <v>47</v>
      </c>
      <c r="AA4" s="11" t="s">
        <v>48</v>
      </c>
      <c r="AI4" t="s">
        <v>112</v>
      </c>
    </row>
    <row r="5" spans="2:72" x14ac:dyDescent="0.25">
      <c r="B5" s="7"/>
      <c r="C5" s="47" t="s">
        <v>49</v>
      </c>
      <c r="D5" s="47" t="s">
        <v>50</v>
      </c>
      <c r="E5" s="47" t="s">
        <v>51</v>
      </c>
      <c r="F5" s="47" t="s">
        <v>52</v>
      </c>
      <c r="G5" s="47" t="s">
        <v>53</v>
      </c>
      <c r="H5" s="73" t="s">
        <v>54</v>
      </c>
      <c r="I5" s="73"/>
      <c r="J5" s="47" t="s">
        <v>55</v>
      </c>
      <c r="K5" s="47" t="s">
        <v>56</v>
      </c>
      <c r="L5" s="47" t="s">
        <v>57</v>
      </c>
      <c r="M5" s="47"/>
      <c r="N5" s="47" t="s">
        <v>55</v>
      </c>
      <c r="O5" s="47" t="s">
        <v>56</v>
      </c>
      <c r="P5" s="47" t="s">
        <v>57</v>
      </c>
      <c r="Q5" s="12"/>
      <c r="R5" s="12"/>
      <c r="U5" t="s">
        <v>55</v>
      </c>
      <c r="V5" t="s">
        <v>56</v>
      </c>
      <c r="W5" t="s">
        <v>58</v>
      </c>
      <c r="X5" t="s">
        <v>59</v>
      </c>
      <c r="Z5" t="s">
        <v>19</v>
      </c>
      <c r="AA5" t="s">
        <v>55</v>
      </c>
      <c r="AB5" t="s">
        <v>56</v>
      </c>
      <c r="AC5" t="s">
        <v>58</v>
      </c>
      <c r="AD5" t="s">
        <v>59</v>
      </c>
      <c r="AF5" t="s">
        <v>19</v>
      </c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2:72" x14ac:dyDescent="0.25">
      <c r="B6" s="6"/>
      <c r="C6" s="44" t="s">
        <v>60</v>
      </c>
      <c r="D6" s="44" t="s">
        <v>60</v>
      </c>
      <c r="E6" s="45"/>
      <c r="F6" s="44" t="s">
        <v>15</v>
      </c>
      <c r="G6" s="44" t="s">
        <v>61</v>
      </c>
      <c r="H6" s="44" t="s">
        <v>61</v>
      </c>
      <c r="I6" s="45"/>
      <c r="J6" s="44" t="s">
        <v>15</v>
      </c>
      <c r="K6" s="44" t="s">
        <v>62</v>
      </c>
      <c r="L6" s="45"/>
      <c r="M6" s="44"/>
      <c r="N6" s="44" t="s">
        <v>15</v>
      </c>
      <c r="O6" s="44" t="s">
        <v>62</v>
      </c>
      <c r="P6" s="45"/>
      <c r="Q6" s="13"/>
      <c r="R6" s="13"/>
      <c r="AI6" s="14" t="s">
        <v>63</v>
      </c>
      <c r="AJ6" s="14" t="s">
        <v>64</v>
      </c>
      <c r="AK6" s="14" t="s">
        <v>65</v>
      </c>
      <c r="AL6" s="15">
        <v>2023</v>
      </c>
      <c r="AM6" s="8"/>
      <c r="AN6" s="15">
        <v>2030</v>
      </c>
      <c r="AO6" s="8"/>
      <c r="AP6" s="15">
        <v>2040</v>
      </c>
      <c r="AQ6" s="8"/>
      <c r="AR6" s="15">
        <v>2050</v>
      </c>
      <c r="AS6" s="8"/>
    </row>
    <row r="7" spans="2:72" x14ac:dyDescent="0.25">
      <c r="B7" s="16">
        <v>2023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AI7" s="7"/>
      <c r="AJ7" s="7"/>
      <c r="AK7" s="7"/>
      <c r="AL7" s="9" t="s">
        <v>47</v>
      </c>
      <c r="AM7" s="9" t="s">
        <v>48</v>
      </c>
      <c r="AN7" s="9" t="s">
        <v>47</v>
      </c>
      <c r="AO7" s="9" t="s">
        <v>48</v>
      </c>
      <c r="AP7" s="9" t="s">
        <v>47</v>
      </c>
      <c r="AQ7" s="9" t="s">
        <v>48</v>
      </c>
      <c r="AR7" s="9" t="s">
        <v>47</v>
      </c>
      <c r="AS7" s="9" t="s">
        <v>48</v>
      </c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</row>
    <row r="8" spans="2:72" x14ac:dyDescent="0.25">
      <c r="B8" s="32" t="str">
        <f>'[1]Table data (2)'!A6</f>
        <v>Gas with CCS</v>
      </c>
      <c r="C8" s="33">
        <v>25</v>
      </c>
      <c r="D8" s="62">
        <v>1.5</v>
      </c>
      <c r="E8" s="63">
        <v>0.439</v>
      </c>
      <c r="F8" s="62">
        <v>16.350000000000001</v>
      </c>
      <c r="G8" s="62">
        <v>7.2</v>
      </c>
      <c r="H8" s="62">
        <v>1.92</v>
      </c>
      <c r="I8" s="33"/>
      <c r="J8" s="64">
        <v>5078.6693109927974</v>
      </c>
      <c r="K8" s="62">
        <v>13.488567481816821</v>
      </c>
      <c r="L8" s="63">
        <v>0.89</v>
      </c>
      <c r="M8" s="33"/>
      <c r="N8" s="64">
        <v>5078.6693109927974</v>
      </c>
      <c r="O8" s="62">
        <v>19.50129615505406</v>
      </c>
      <c r="P8" s="63">
        <v>0.53</v>
      </c>
      <c r="Q8" s="17"/>
      <c r="R8" s="17"/>
      <c r="U8" s="18">
        <f t="shared" ref="U8:U19" si="0">J8*1000*((1+$V$2)^$D8)*$V$2*((1+$V$2)^$C8)/(((1+$V$2)^$C8)-1)/(8760*L8)</f>
        <v>55.551461818442768</v>
      </c>
      <c r="V8" s="18">
        <f t="shared" ref="V8:V19" si="1">K8*3.6/$E8</f>
        <v>110.61239848414705</v>
      </c>
      <c r="W8" s="18">
        <f t="shared" ref="W8:W19" si="2">$G8+(($F8*1000)/(8760*L8))</f>
        <v>9.2971217484993076</v>
      </c>
      <c r="X8" s="18">
        <f>$H8</f>
        <v>1.92</v>
      </c>
      <c r="Y8" s="18"/>
      <c r="Z8" s="18">
        <f>SUM(U8:Y8)</f>
        <v>177.38098205108912</v>
      </c>
      <c r="AA8" s="18">
        <f t="shared" ref="AA8:AA19" si="3">N8*1000*((1+$V$2)^$D8)*$V$2*((1+$V$2)^$C8)/(((1+$V$2)^$C8)-1)/(8760*P8)</f>
        <v>93.284530223422763</v>
      </c>
      <c r="AB8" s="18">
        <f>O8*3.6/$E8</f>
        <v>159.91951288882601</v>
      </c>
      <c r="AC8" s="18">
        <f>$G8+(($F8*1000)/(8760*P8))</f>
        <v>10.721581804083744</v>
      </c>
      <c r="AD8" s="18">
        <f>$H8</f>
        <v>1.92</v>
      </c>
      <c r="AE8" s="18"/>
      <c r="AF8" s="18">
        <f>SUM(AA8:AE8)</f>
        <v>265.84562491633255</v>
      </c>
      <c r="AH8" s="18"/>
      <c r="AI8" s="29" t="s">
        <v>66</v>
      </c>
      <c r="AJ8" s="10"/>
      <c r="AK8" s="10" t="s">
        <v>27</v>
      </c>
      <c r="AL8" s="19">
        <f>Z10</f>
        <v>236.2538042852749</v>
      </c>
      <c r="AM8" s="19">
        <f>AF10</f>
        <v>296.48147046127394</v>
      </c>
      <c r="AN8" s="19">
        <f>Z25</f>
        <v>166.81323072837961</v>
      </c>
      <c r="AO8" s="19">
        <f>AF25</f>
        <v>227.50324809129489</v>
      </c>
      <c r="AP8" s="19">
        <f>Z40</f>
        <v>163.97226799142078</v>
      </c>
      <c r="AQ8" s="19">
        <f>AF40</f>
        <v>240.28805932723606</v>
      </c>
      <c r="AR8" s="19">
        <f>Z55</f>
        <v>162.08134501180882</v>
      </c>
      <c r="AS8" s="19">
        <f>AF55</f>
        <v>238.3971363476241</v>
      </c>
      <c r="AW8" s="29"/>
      <c r="AX8" s="60"/>
      <c r="AY8" s="60"/>
      <c r="AZ8" s="60"/>
      <c r="BA8" s="60"/>
      <c r="BB8" s="60"/>
      <c r="BC8" s="60"/>
      <c r="BD8" s="60"/>
      <c r="BE8" s="60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2:72" x14ac:dyDescent="0.25">
      <c r="B9" s="32" t="str">
        <f>'[1]Table data (2)'!A7</f>
        <v>Gas combined cycle</v>
      </c>
      <c r="C9" s="33">
        <v>25</v>
      </c>
      <c r="D9" s="62">
        <v>1.5</v>
      </c>
      <c r="E9" s="63">
        <v>0.50900000000000001</v>
      </c>
      <c r="F9" s="62">
        <v>10.9</v>
      </c>
      <c r="G9" s="62">
        <v>3.7</v>
      </c>
      <c r="H9" s="62">
        <v>0</v>
      </c>
      <c r="I9" s="33"/>
      <c r="J9" s="64">
        <v>2125.5</v>
      </c>
      <c r="K9" s="62">
        <v>13.488567481816821</v>
      </c>
      <c r="L9" s="63">
        <v>0.89</v>
      </c>
      <c r="M9" s="33"/>
      <c r="N9" s="64">
        <v>2125.5</v>
      </c>
      <c r="O9" s="62">
        <v>19.50129615505406</v>
      </c>
      <c r="P9" s="63">
        <v>0.53</v>
      </c>
      <c r="Q9" s="17"/>
      <c r="R9" s="17"/>
      <c r="U9" s="18">
        <f t="shared" si="0"/>
        <v>23.249127845265914</v>
      </c>
      <c r="V9" s="18">
        <f t="shared" si="1"/>
        <v>95.400477278075755</v>
      </c>
      <c r="W9" s="18">
        <f t="shared" si="2"/>
        <v>5.0980811656662048</v>
      </c>
      <c r="X9" s="18">
        <f t="shared" ref="X9:X13" si="4">$H9</f>
        <v>0</v>
      </c>
      <c r="Y9" s="18"/>
      <c r="Z9" s="18">
        <f t="shared" ref="Z9:Z11" si="5">SUM(U9:Y9)</f>
        <v>123.74768628900787</v>
      </c>
      <c r="AA9" s="18">
        <f t="shared" si="3"/>
        <v>39.040988268465398</v>
      </c>
      <c r="AB9" s="18">
        <f t="shared" ref="AB9:AB12" si="6">O9*3.6/$E9</f>
        <v>137.92665257012695</v>
      </c>
      <c r="AC9" s="18">
        <f t="shared" ref="AC9:AC12" si="7">$G9+(($F9*1000)/(8760*P9))</f>
        <v>6.0477212027224949</v>
      </c>
      <c r="AD9" s="18">
        <f t="shared" ref="AD9:AD13" si="8">$H9</f>
        <v>0</v>
      </c>
      <c r="AE9" s="18"/>
      <c r="AF9" s="18">
        <f t="shared" ref="AF9:AF11" si="9">SUM(AA9:AE9)</f>
        <v>183.01536204131483</v>
      </c>
      <c r="AH9" s="18"/>
      <c r="AI9" s="6"/>
      <c r="AJ9" s="6"/>
      <c r="AK9" t="s">
        <v>28</v>
      </c>
      <c r="AL9" s="19">
        <f>Z11</f>
        <v>204.17465967772591</v>
      </c>
      <c r="AM9" s="19">
        <f>AF11</f>
        <v>269.17713182083116</v>
      </c>
      <c r="AN9" s="19">
        <f>Z26</f>
        <v>138.12975071584398</v>
      </c>
      <c r="AO9" s="19">
        <f>AF26</f>
        <v>204.19773270928675</v>
      </c>
      <c r="AP9" s="19">
        <f>Z41</f>
        <v>136.1904920234785</v>
      </c>
      <c r="AQ9" s="19">
        <f>AF41</f>
        <v>218.55654429402506</v>
      </c>
      <c r="AR9" s="19">
        <f>Z56</f>
        <v>135.01909584894398</v>
      </c>
      <c r="AS9" s="19">
        <f>AF56</f>
        <v>217.38514811949054</v>
      </c>
      <c r="AW9" s="29"/>
      <c r="AX9" s="61"/>
      <c r="AY9" s="61"/>
      <c r="AZ9" s="61"/>
      <c r="BA9" s="61"/>
      <c r="BB9" s="61"/>
      <c r="BC9" s="61"/>
      <c r="BD9" s="61"/>
      <c r="BE9" s="61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2:72" x14ac:dyDescent="0.25">
      <c r="B10" s="32" t="str">
        <f>'[1]Table data (2)'!A8</f>
        <v>Gas open cycle (small)</v>
      </c>
      <c r="C10" s="33">
        <v>25</v>
      </c>
      <c r="D10" s="62">
        <v>1.5</v>
      </c>
      <c r="E10" s="63">
        <v>0.3594</v>
      </c>
      <c r="F10" s="62">
        <v>12.6</v>
      </c>
      <c r="G10" s="62">
        <v>12</v>
      </c>
      <c r="H10" s="62">
        <v>0</v>
      </c>
      <c r="I10" s="33"/>
      <c r="J10" s="64">
        <v>1683.6412534598655</v>
      </c>
      <c r="K10" s="62">
        <v>13.488567481816821</v>
      </c>
      <c r="L10" s="63">
        <v>0.2</v>
      </c>
      <c r="M10" s="33"/>
      <c r="N10" s="64">
        <v>1683.6412534598655</v>
      </c>
      <c r="O10" s="62">
        <v>19.50129615505406</v>
      </c>
      <c r="P10" s="63">
        <v>0.2</v>
      </c>
      <c r="Q10" s="17"/>
      <c r="R10" s="17"/>
      <c r="U10" s="18">
        <f t="shared" si="0"/>
        <v>81.951163879215301</v>
      </c>
      <c r="V10" s="18">
        <f t="shared" si="1"/>
        <v>135.11085958414179</v>
      </c>
      <c r="W10" s="18">
        <f t="shared" si="2"/>
        <v>19.19178082191781</v>
      </c>
      <c r="X10" s="18">
        <f t="shared" si="4"/>
        <v>0</v>
      </c>
      <c r="Y10" s="18"/>
      <c r="Z10" s="18">
        <f t="shared" si="5"/>
        <v>236.2538042852749</v>
      </c>
      <c r="AA10" s="18">
        <f t="shared" si="3"/>
        <v>81.951163879215301</v>
      </c>
      <c r="AB10" s="18">
        <f t="shared" si="6"/>
        <v>195.33852576014084</v>
      </c>
      <c r="AC10" s="18">
        <f t="shared" si="7"/>
        <v>19.19178082191781</v>
      </c>
      <c r="AD10" s="18">
        <f t="shared" si="8"/>
        <v>0</v>
      </c>
      <c r="AE10" s="18"/>
      <c r="AF10" s="18">
        <f t="shared" si="9"/>
        <v>296.48147046127394</v>
      </c>
      <c r="AH10" s="18"/>
      <c r="AK10" t="s">
        <v>5</v>
      </c>
      <c r="AL10" s="19">
        <f>Z12</f>
        <v>230.87458574221577</v>
      </c>
      <c r="AM10" s="19">
        <f>AF12</f>
        <v>283.7983589051841</v>
      </c>
      <c r="AN10" s="19">
        <f>Z27</f>
        <v>175.9325839173257</v>
      </c>
      <c r="AO10" s="19">
        <f>AF27</f>
        <v>229.54299313251465</v>
      </c>
      <c r="AP10" s="19">
        <f>Z42</f>
        <v>173.29908358141131</v>
      </c>
      <c r="AQ10" s="19">
        <f>AF42</f>
        <v>240.35995254496146</v>
      </c>
      <c r="AR10" s="19">
        <f>Z57</f>
        <v>170.95547747907014</v>
      </c>
      <c r="AS10" s="19">
        <f>AF57</f>
        <v>238.01634644262029</v>
      </c>
      <c r="AU10" s="18"/>
      <c r="AV10" s="18"/>
      <c r="AW10" s="29"/>
      <c r="AX10" s="61"/>
      <c r="AY10" s="61"/>
      <c r="AZ10" s="61"/>
      <c r="BA10" s="61"/>
      <c r="BB10" s="61"/>
      <c r="BC10" s="61"/>
      <c r="BD10" s="61"/>
      <c r="BE10" s="61"/>
      <c r="BF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</row>
    <row r="11" spans="2:72" ht="18" x14ac:dyDescent="0.35">
      <c r="B11" s="32" t="str">
        <f>'[1]Table data (2)'!A9</f>
        <v>Gas open cycle (large)</v>
      </c>
      <c r="C11" s="33">
        <v>25</v>
      </c>
      <c r="D11" s="62">
        <v>1.25</v>
      </c>
      <c r="E11" s="63">
        <v>0.33300000000000002</v>
      </c>
      <c r="F11" s="62">
        <v>10.199999999999999</v>
      </c>
      <c r="G11" s="62">
        <v>7.3</v>
      </c>
      <c r="H11" s="62">
        <v>0</v>
      </c>
      <c r="I11" s="33"/>
      <c r="J11" s="64">
        <v>942.84650393049253</v>
      </c>
      <c r="K11" s="62">
        <v>13.488567481816821</v>
      </c>
      <c r="L11" s="63">
        <v>0.2</v>
      </c>
      <c r="M11" s="33"/>
      <c r="N11" s="64">
        <v>942.84650393049253</v>
      </c>
      <c r="O11" s="62">
        <v>19.50129615505406</v>
      </c>
      <c r="P11" s="63">
        <v>0.2</v>
      </c>
      <c r="Q11" s="17"/>
      <c r="R11" s="17"/>
      <c r="U11" s="18">
        <f t="shared" si="0"/>
        <v>45.230390714730291</v>
      </c>
      <c r="V11" s="18">
        <f t="shared" si="1"/>
        <v>145.82235115477644</v>
      </c>
      <c r="W11" s="18">
        <f t="shared" si="2"/>
        <v>13.121917808219177</v>
      </c>
      <c r="X11" s="18">
        <f t="shared" si="4"/>
        <v>0</v>
      </c>
      <c r="Y11" s="18"/>
      <c r="Z11" s="18">
        <f t="shared" si="5"/>
        <v>204.17465967772591</v>
      </c>
      <c r="AA11" s="18">
        <f t="shared" si="3"/>
        <v>45.230390714730291</v>
      </c>
      <c r="AB11" s="18">
        <f t="shared" si="6"/>
        <v>210.82482329788172</v>
      </c>
      <c r="AC11" s="18">
        <f t="shared" si="7"/>
        <v>13.121917808219177</v>
      </c>
      <c r="AD11" s="18">
        <f t="shared" si="8"/>
        <v>0</v>
      </c>
      <c r="AE11" s="18"/>
      <c r="AF11" s="18">
        <f t="shared" si="9"/>
        <v>269.17713182083116</v>
      </c>
      <c r="AH11" s="18"/>
      <c r="AK11" t="s">
        <v>97</v>
      </c>
      <c r="AL11" s="19">
        <f>Z13</f>
        <v>579.61760743812727</v>
      </c>
      <c r="AM11" s="19">
        <f>AF13</f>
        <v>605.95286248812727</v>
      </c>
      <c r="AN11" s="19">
        <f>Z28</f>
        <v>521.04463098003771</v>
      </c>
      <c r="AO11" s="19">
        <f>AF28</f>
        <v>557.25006601773907</v>
      </c>
      <c r="AP11" s="19">
        <f>Z43</f>
        <v>397.40898740213788</v>
      </c>
      <c r="AQ11" s="19">
        <f>AF43</f>
        <v>449.00645495213786</v>
      </c>
      <c r="AR11" s="19">
        <f>Z58</f>
        <v>318.91069038052353</v>
      </c>
      <c r="AS11" s="19">
        <f>AF58</f>
        <v>373.82833443052351</v>
      </c>
      <c r="AW11" s="29"/>
      <c r="AX11" s="61"/>
      <c r="AY11" s="61"/>
      <c r="AZ11" s="61"/>
      <c r="BA11" s="61"/>
      <c r="BB11" s="61"/>
      <c r="BC11" s="61"/>
      <c r="BD11" s="61"/>
      <c r="BE11" s="61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2:72" x14ac:dyDescent="0.25">
      <c r="B12" s="32" t="str">
        <f>'[1]Table data (2)'!A10</f>
        <v>Gas reciprocating</v>
      </c>
      <c r="C12" s="33">
        <v>25</v>
      </c>
      <c r="D12" s="62">
        <v>1.1153846153846154</v>
      </c>
      <c r="E12" s="63">
        <v>0.40899999999999997</v>
      </c>
      <c r="F12" s="62">
        <v>24.1</v>
      </c>
      <c r="G12" s="62">
        <v>7.6</v>
      </c>
      <c r="H12" s="62">
        <v>0</v>
      </c>
      <c r="I12" s="33"/>
      <c r="J12" s="64">
        <v>1907.5</v>
      </c>
      <c r="K12" s="62">
        <v>13.488567481816821</v>
      </c>
      <c r="L12" s="63">
        <v>0.2</v>
      </c>
      <c r="M12" s="33"/>
      <c r="N12" s="64">
        <v>1907.5</v>
      </c>
      <c r="O12" s="62">
        <v>19.50129615505406</v>
      </c>
      <c r="P12" s="63">
        <v>0.2</v>
      </c>
      <c r="Q12" s="17"/>
      <c r="R12" s="17"/>
      <c r="U12" s="18">
        <f t="shared" si="0"/>
        <v>90.793100633593752</v>
      </c>
      <c r="V12" s="18">
        <f t="shared" si="1"/>
        <v>118.72577734606494</v>
      </c>
      <c r="W12" s="18">
        <f t="shared" si="2"/>
        <v>21.355707762557078</v>
      </c>
      <c r="X12" s="18">
        <f t="shared" si="4"/>
        <v>0</v>
      </c>
      <c r="Y12" s="18"/>
      <c r="Z12" s="18">
        <f t="shared" ref="Z12" si="10">SUM(U12:Y12)</f>
        <v>230.87458574221577</v>
      </c>
      <c r="AA12" s="18">
        <f t="shared" si="3"/>
        <v>90.793100633593752</v>
      </c>
      <c r="AB12" s="18">
        <f t="shared" si="6"/>
        <v>171.6495505090333</v>
      </c>
      <c r="AC12" s="18">
        <f t="shared" si="7"/>
        <v>21.355707762557078</v>
      </c>
      <c r="AD12" s="18">
        <f t="shared" si="8"/>
        <v>0</v>
      </c>
      <c r="AE12" s="18"/>
      <c r="AF12" s="18">
        <f t="shared" ref="AF12" si="11">SUM(AA12:AE12)</f>
        <v>283.7983589051841</v>
      </c>
      <c r="AH12" s="18"/>
      <c r="AI12" s="29" t="s">
        <v>119</v>
      </c>
      <c r="AJ12" s="10"/>
      <c r="AK12" s="10" t="s">
        <v>0</v>
      </c>
      <c r="AL12" s="19">
        <f>SUM(U15:X15)</f>
        <v>109.62969600283108</v>
      </c>
      <c r="AM12" s="19">
        <f>SUM(AA15:AD15)</f>
        <v>217.27687732446987</v>
      </c>
      <c r="AN12" s="19">
        <f>SUM(U30:X30)</f>
        <v>86.003200481117062</v>
      </c>
      <c r="AO12" s="19">
        <f>SUM(AA30:AD30)</f>
        <v>137.07919072915189</v>
      </c>
      <c r="AP12" s="19">
        <f>SUM(U45:X45)</f>
        <v>82.979151568100718</v>
      </c>
      <c r="AQ12" s="19">
        <f>SUM(AA45:AD45)</f>
        <v>132.80455018247875</v>
      </c>
      <c r="AR12" s="19">
        <f>SUM(U60:X60)</f>
        <v>81.611425761395793</v>
      </c>
      <c r="AS12" s="19">
        <f>SUM(AA60:AD60)</f>
        <v>130.50780307310634</v>
      </c>
      <c r="AW12" s="29"/>
      <c r="AX12" s="61"/>
      <c r="AY12" s="61"/>
      <c r="AZ12" s="61"/>
      <c r="BA12" s="61"/>
      <c r="BB12" s="61"/>
      <c r="BC12" s="61"/>
      <c r="BD12" s="61"/>
      <c r="BE12" s="61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2:72" x14ac:dyDescent="0.25">
      <c r="B13" s="32" t="str">
        <f>'[1]Table data (2)'!A11</f>
        <v>Hydrogen reciprocating</v>
      </c>
      <c r="C13" s="33">
        <v>25</v>
      </c>
      <c r="D13" s="62">
        <v>1</v>
      </c>
      <c r="E13" s="63">
        <v>0.32</v>
      </c>
      <c r="F13" s="62">
        <v>33</v>
      </c>
      <c r="G13" s="62">
        <v>0</v>
      </c>
      <c r="H13" s="62">
        <v>0</v>
      </c>
      <c r="I13" s="33"/>
      <c r="J13" s="64">
        <v>2134.4740601503759</v>
      </c>
      <c r="K13" s="62">
        <v>40.876894885714279</v>
      </c>
      <c r="L13" s="63">
        <v>0.2</v>
      </c>
      <c r="M13" s="64"/>
      <c r="N13" s="64">
        <v>2134.4740601503759</v>
      </c>
      <c r="O13" s="62">
        <v>43.217806445714281</v>
      </c>
      <c r="P13" s="63">
        <v>0.2</v>
      </c>
      <c r="Q13" s="17"/>
      <c r="R13" s="17"/>
      <c r="U13" s="18">
        <f t="shared" si="0"/>
        <v>100.91692353548544</v>
      </c>
      <c r="V13" s="18">
        <f t="shared" si="1"/>
        <v>459.86506746428563</v>
      </c>
      <c r="W13" s="18">
        <f t="shared" si="2"/>
        <v>18.835616438356166</v>
      </c>
      <c r="X13" s="18">
        <f t="shared" si="4"/>
        <v>0</v>
      </c>
      <c r="Y13" s="18"/>
      <c r="Z13" s="18">
        <f t="shared" ref="Z13" si="12">SUM(U13:Y13)</f>
        <v>579.61760743812727</v>
      </c>
      <c r="AA13" s="18">
        <f t="shared" si="3"/>
        <v>100.91692353548544</v>
      </c>
      <c r="AB13" s="18">
        <f t="shared" ref="AB13" si="13">O13*3.6/$E13</f>
        <v>486.20032251428569</v>
      </c>
      <c r="AC13" s="18">
        <f t="shared" ref="AC13" si="14">$G13+(($F13*1000)/(8760*P13))</f>
        <v>18.835616438356166</v>
      </c>
      <c r="AD13" s="18">
        <f t="shared" si="8"/>
        <v>0</v>
      </c>
      <c r="AE13" s="18"/>
      <c r="AF13" s="18">
        <f t="shared" ref="AF13" si="15">SUM(AA13:AE13)</f>
        <v>605.95286248812727</v>
      </c>
      <c r="AH13" s="18"/>
      <c r="AI13" s="6"/>
      <c r="AJ13" s="6"/>
      <c r="AK13" s="10" t="s">
        <v>2</v>
      </c>
      <c r="AL13" s="19">
        <f>SUM(U16:X16)</f>
        <v>118.0076648177461</v>
      </c>
      <c r="AM13" s="19">
        <f>SUM(AA16:AD16)</f>
        <v>189.95955148640385</v>
      </c>
      <c r="AN13" s="19">
        <f>SUM(U31:X31)</f>
        <v>109.52826452390798</v>
      </c>
      <c r="AO13" s="19">
        <f>SUM(AA31:AD31)</f>
        <v>174.51235801616062</v>
      </c>
      <c r="AP13" s="19">
        <f>SUM(U46:X46)</f>
        <v>108.24260668094323</v>
      </c>
      <c r="AQ13" s="19">
        <f>SUM(AA46:AD46)</f>
        <v>172.75519933214997</v>
      </c>
      <c r="AR13" s="19">
        <f>SUM(U61:X61)</f>
        <v>105.87113050606422</v>
      </c>
      <c r="AS13" s="19">
        <f>SUM(AA61:AD61)</f>
        <v>168.77290915169274</v>
      </c>
      <c r="AW13" s="29"/>
      <c r="AX13" s="61"/>
      <c r="AY13" s="61"/>
      <c r="AZ13" s="61"/>
      <c r="BA13" s="61"/>
      <c r="BB13" s="61"/>
      <c r="BC13" s="61"/>
      <c r="BD13" s="61"/>
      <c r="BE13" s="61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</row>
    <row r="14" spans="2:72" x14ac:dyDescent="0.25">
      <c r="B14" s="32" t="str">
        <f>'[1]Table data (2)'!A12</f>
        <v>Black coal with CCS</v>
      </c>
      <c r="C14" s="33">
        <v>30</v>
      </c>
      <c r="D14" s="62">
        <v>2</v>
      </c>
      <c r="E14" s="63">
        <v>0.30049999999999999</v>
      </c>
      <c r="F14" s="62">
        <v>77.8</v>
      </c>
      <c r="G14" s="62">
        <v>7.95</v>
      </c>
      <c r="H14" s="62">
        <v>4.13</v>
      </c>
      <c r="I14" s="33"/>
      <c r="J14" s="64">
        <v>11407.425948380391</v>
      </c>
      <c r="K14" s="62">
        <v>4.3186741280322831</v>
      </c>
      <c r="L14" s="63">
        <v>0.89</v>
      </c>
      <c r="M14" s="33"/>
      <c r="N14" s="64">
        <v>11407.425948380391</v>
      </c>
      <c r="O14" s="62">
        <v>11.26786247030835</v>
      </c>
      <c r="P14" s="63">
        <v>0.53</v>
      </c>
      <c r="Q14" s="17"/>
      <c r="R14" s="17"/>
      <c r="U14" s="18">
        <f t="shared" si="0"/>
        <v>119.28548221413119</v>
      </c>
      <c r="V14" s="18">
        <f t="shared" si="1"/>
        <v>51.737859770103896</v>
      </c>
      <c r="W14" s="18">
        <f t="shared" si="2"/>
        <v>17.928964650351443</v>
      </c>
      <c r="X14" s="18">
        <f t="shared" ref="X14:X19" si="16">$H14</f>
        <v>4.13</v>
      </c>
      <c r="Y14" s="18"/>
      <c r="Z14" s="18">
        <f t="shared" ref="Z14:Z19" si="17">SUM(U14:Y14)</f>
        <v>193.08230663458653</v>
      </c>
      <c r="AA14" s="18">
        <f t="shared" si="3"/>
        <v>200.30958334071087</v>
      </c>
      <c r="AB14" s="18">
        <f t="shared" ref="AB14:AB19" si="18">O14*3.6/$E14</f>
        <v>134.98936736475895</v>
      </c>
      <c r="AC14" s="18">
        <f t="shared" ref="AC14:AC19" si="19">$G14+(($F14*1000)/(8760*P14))</f>
        <v>24.707129318514689</v>
      </c>
      <c r="AD14" s="18">
        <f t="shared" ref="AD14:AD19" si="20">$H14</f>
        <v>4.13</v>
      </c>
      <c r="AE14" s="18"/>
      <c r="AF14" s="18">
        <f t="shared" ref="AF14:AF19" si="21">SUM(AA14:AE14)</f>
        <v>364.1360800239845</v>
      </c>
      <c r="AH14" s="18"/>
      <c r="AI14" s="6"/>
      <c r="AJ14" s="6"/>
      <c r="AK14" s="10" t="s">
        <v>67</v>
      </c>
      <c r="AL14" s="19">
        <f>SUM(U9:X9)</f>
        <v>123.74768628900787</v>
      </c>
      <c r="AM14" s="19">
        <f>SUM(AA9:AD9)</f>
        <v>183.01536204131483</v>
      </c>
      <c r="AN14" s="19">
        <f>SUM(U24:X24)</f>
        <v>78.859895326989331</v>
      </c>
      <c r="AO14" s="19">
        <f>SUM(AA24:AD24)</f>
        <v>135.70691375746932</v>
      </c>
      <c r="AP14" s="19">
        <f>SUM(U39:X39)</f>
        <v>77.544376911213021</v>
      </c>
      <c r="AQ14" s="19">
        <f>SUM(AA39:AD39)</f>
        <v>145.02353195248494</v>
      </c>
      <c r="AR14" s="19">
        <f>SUM(U54:X54)</f>
        <v>77.030841692117988</v>
      </c>
      <c r="AS14" s="19">
        <f>SUM(AA54:AD54)</f>
        <v>144.16118035815555</v>
      </c>
      <c r="AW14" s="29"/>
      <c r="AX14" s="61"/>
      <c r="AY14" s="61"/>
      <c r="AZ14" s="61"/>
      <c r="BA14" s="61"/>
      <c r="BB14" s="61"/>
      <c r="BC14" s="61"/>
      <c r="BD14" s="61"/>
      <c r="BE14" s="61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2:72" x14ac:dyDescent="0.25">
      <c r="B15" s="32" t="str">
        <f>'[1]Table data (2)'!A13</f>
        <v>Black coal</v>
      </c>
      <c r="C15" s="33">
        <v>30</v>
      </c>
      <c r="D15" s="62">
        <v>2</v>
      </c>
      <c r="E15" s="63">
        <v>0.4011142061281337</v>
      </c>
      <c r="F15" s="62">
        <v>53.2</v>
      </c>
      <c r="G15" s="62">
        <v>4.21</v>
      </c>
      <c r="H15" s="62">
        <v>0</v>
      </c>
      <c r="I15" s="33"/>
      <c r="J15" s="64">
        <v>5722.1882142861641</v>
      </c>
      <c r="K15" s="62">
        <v>4.3186741280322831</v>
      </c>
      <c r="L15" s="63">
        <v>0.89</v>
      </c>
      <c r="M15" s="33"/>
      <c r="N15" s="64">
        <v>5722.1882142861641</v>
      </c>
      <c r="O15" s="62">
        <v>11.26786247030835</v>
      </c>
      <c r="P15" s="63">
        <v>0.53</v>
      </c>
      <c r="Q15" s="17"/>
      <c r="R15" s="17"/>
      <c r="U15" s="18">
        <f t="shared" si="0"/>
        <v>59.835933500673249</v>
      </c>
      <c r="V15" s="18">
        <f t="shared" si="1"/>
        <v>38.760100299089743</v>
      </c>
      <c r="W15" s="18">
        <f t="shared" si="2"/>
        <v>11.033662203068083</v>
      </c>
      <c r="X15" s="18">
        <f t="shared" si="16"/>
        <v>0</v>
      </c>
      <c r="Y15" s="18"/>
      <c r="Z15" s="18">
        <f t="shared" si="17"/>
        <v>109.62969600283108</v>
      </c>
      <c r="AA15" s="18">
        <f t="shared" si="3"/>
        <v>100.47920908603622</v>
      </c>
      <c r="AB15" s="18">
        <f t="shared" si="18"/>
        <v>101.12906567101744</v>
      </c>
      <c r="AC15" s="18">
        <f t="shared" si="19"/>
        <v>15.668602567416215</v>
      </c>
      <c r="AD15" s="18">
        <f t="shared" si="20"/>
        <v>0</v>
      </c>
      <c r="AE15" s="18"/>
      <c r="AF15" s="18">
        <f t="shared" si="21"/>
        <v>217.27687732446987</v>
      </c>
      <c r="AH15" s="18"/>
      <c r="AI15" s="6"/>
      <c r="AJ15" s="10" t="s">
        <v>82</v>
      </c>
      <c r="AK15" s="10" t="s">
        <v>0</v>
      </c>
      <c r="AL15" s="19">
        <f>Z85</f>
        <v>153.71041675682073</v>
      </c>
      <c r="AM15" s="19">
        <f>AF85</f>
        <v>291.29921972267891</v>
      </c>
      <c r="AN15" s="19">
        <f>Z89</f>
        <v>123.43928257647494</v>
      </c>
      <c r="AO15" s="19">
        <f>AF89</f>
        <v>199.44522299865451</v>
      </c>
      <c r="AP15" s="19">
        <f>Z93</f>
        <v>119.50177157838613</v>
      </c>
      <c r="AQ15" s="19">
        <f>AF93</f>
        <v>194.13498755824099</v>
      </c>
      <c r="AR15" s="19">
        <f>Z97</f>
        <v>117.12645157491471</v>
      </c>
      <c r="AS15" s="19">
        <f>AF97</f>
        <v>190.14624264675126</v>
      </c>
      <c r="AW15" s="29"/>
      <c r="AX15" s="61"/>
      <c r="AY15" s="61"/>
      <c r="AZ15" s="61"/>
      <c r="BA15" s="61"/>
      <c r="BB15" s="61"/>
      <c r="BC15" s="61"/>
      <c r="BD15" s="61"/>
      <c r="BE15" s="61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2:72" x14ac:dyDescent="0.25">
      <c r="B16" s="32" t="str">
        <f>'[1]Table data (2)'!A14</f>
        <v>Brown coal</v>
      </c>
      <c r="C16" s="33">
        <v>30</v>
      </c>
      <c r="D16" s="62">
        <v>4</v>
      </c>
      <c r="E16" s="63">
        <v>0.31754432389521037</v>
      </c>
      <c r="F16" s="62">
        <v>69</v>
      </c>
      <c r="G16" s="62">
        <v>5.27</v>
      </c>
      <c r="H16" s="62">
        <v>0</v>
      </c>
      <c r="I16" s="33"/>
      <c r="J16" s="64">
        <v>8235.6775448500921</v>
      </c>
      <c r="K16" s="62">
        <v>0.63</v>
      </c>
      <c r="L16" s="63">
        <v>0.89</v>
      </c>
      <c r="M16" s="33"/>
      <c r="N16" s="64">
        <v>8235.6775448500921</v>
      </c>
      <c r="O16" s="62">
        <v>0.65</v>
      </c>
      <c r="P16" s="63">
        <v>0.53</v>
      </c>
      <c r="Q16" s="17"/>
      <c r="R16" s="17"/>
      <c r="U16" s="18">
        <f t="shared" si="0"/>
        <v>96.745116246097652</v>
      </c>
      <c r="V16" s="18">
        <f t="shared" si="1"/>
        <v>7.142310000000001</v>
      </c>
      <c r="W16" s="18">
        <f t="shared" si="2"/>
        <v>14.120238571648452</v>
      </c>
      <c r="X16" s="18">
        <f t="shared" si="16"/>
        <v>0</v>
      </c>
      <c r="Y16" s="18"/>
      <c r="Z16" s="18">
        <f t="shared" si="17"/>
        <v>118.0076648177461</v>
      </c>
      <c r="AA16" s="18">
        <f t="shared" si="3"/>
        <v>162.45878011137154</v>
      </c>
      <c r="AB16" s="18">
        <f t="shared" si="18"/>
        <v>7.3690500000000014</v>
      </c>
      <c r="AC16" s="18">
        <f t="shared" si="19"/>
        <v>20.131721375032306</v>
      </c>
      <c r="AD16" s="18">
        <f t="shared" si="20"/>
        <v>0</v>
      </c>
      <c r="AE16" s="18"/>
      <c r="AF16" s="18">
        <f t="shared" si="21"/>
        <v>189.95955148640385</v>
      </c>
      <c r="AH16" s="18"/>
      <c r="AI16" s="6"/>
      <c r="AJ16" s="6"/>
      <c r="AK16" s="10" t="s">
        <v>2</v>
      </c>
      <c r="AL16" s="19">
        <f>Z86</f>
        <v>205.50514869444405</v>
      </c>
      <c r="AM16" s="19">
        <f>AF86</f>
        <v>336.88928856236834</v>
      </c>
      <c r="AN16" s="19">
        <f>Z90</f>
        <v>188.94674059317975</v>
      </c>
      <c r="AO16" s="19">
        <f>AF90</f>
        <v>307.26639512595381</v>
      </c>
      <c r="AP16" s="19">
        <f>Z94</f>
        <v>185.98565166479517</v>
      </c>
      <c r="AQ16" s="19">
        <f>AF94</f>
        <v>303.30484090880697</v>
      </c>
      <c r="AR16" s="19">
        <f>Z98</f>
        <v>181.4693830039821</v>
      </c>
      <c r="AS16" s="19">
        <f>AF98</f>
        <v>295.7209180632907</v>
      </c>
      <c r="AW16" s="29"/>
      <c r="AX16" s="61"/>
      <c r="AY16" s="61"/>
      <c r="AZ16" s="61"/>
      <c r="BA16" s="61"/>
      <c r="BB16" s="61"/>
      <c r="BC16" s="61"/>
      <c r="BD16" s="61"/>
      <c r="BE16" s="61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2:72" x14ac:dyDescent="0.25">
      <c r="B17" s="32" t="str">
        <f>'[1]Table data (2)'!A15</f>
        <v>Biomass (small scale)</v>
      </c>
      <c r="C17" s="33">
        <v>30</v>
      </c>
      <c r="D17" s="62">
        <v>1.25</v>
      </c>
      <c r="E17" s="63">
        <v>0.2858</v>
      </c>
      <c r="F17" s="62">
        <v>131.6</v>
      </c>
      <c r="G17" s="62">
        <v>8.4</v>
      </c>
      <c r="H17" s="62">
        <v>0</v>
      </c>
      <c r="I17" s="33"/>
      <c r="J17" s="64">
        <v>8294.2000000000007</v>
      </c>
      <c r="K17" s="62">
        <v>0.62</v>
      </c>
      <c r="L17" s="63">
        <v>0.89</v>
      </c>
      <c r="M17" s="33"/>
      <c r="N17" s="64">
        <v>8294.2000000000007</v>
      </c>
      <c r="O17" s="62">
        <v>1.8599999999999999</v>
      </c>
      <c r="P17" s="63">
        <v>0.53</v>
      </c>
      <c r="Q17" s="17"/>
      <c r="R17" s="17"/>
      <c r="U17" s="18">
        <f t="shared" si="0"/>
        <v>83.028227495214068</v>
      </c>
      <c r="V17" s="18">
        <f t="shared" si="1"/>
        <v>7.8096571028691404</v>
      </c>
      <c r="W17" s="18">
        <f t="shared" si="2"/>
        <v>25.279585449694729</v>
      </c>
      <c r="X17" s="18">
        <f t="shared" si="16"/>
        <v>0</v>
      </c>
      <c r="Y17" s="18"/>
      <c r="Z17" s="18">
        <f t="shared" si="17"/>
        <v>116.11747004777794</v>
      </c>
      <c r="AA17" s="18">
        <f t="shared" si="3"/>
        <v>139.42475937875571</v>
      </c>
      <c r="AB17" s="18">
        <f t="shared" si="18"/>
        <v>23.428971308607416</v>
      </c>
      <c r="AC17" s="18">
        <f t="shared" si="19"/>
        <v>36.744964245713795</v>
      </c>
      <c r="AD17" s="18">
        <f t="shared" si="20"/>
        <v>0</v>
      </c>
      <c r="AE17" s="18"/>
      <c r="AF17" s="18">
        <f t="shared" si="21"/>
        <v>199.5986949330769</v>
      </c>
      <c r="AH17" s="18"/>
      <c r="AI17" s="6"/>
      <c r="AJ17" s="6"/>
      <c r="AK17" s="10" t="s">
        <v>67</v>
      </c>
      <c r="AL17" s="19">
        <f>Z84</f>
        <v>138.3230874361189</v>
      </c>
      <c r="AM17" s="19">
        <f>AF84</f>
        <v>207.49103566570884</v>
      </c>
      <c r="AN17" s="19">
        <f>Z88</f>
        <v>90.841415835529048</v>
      </c>
      <c r="AO17" s="19">
        <f>AF88</f>
        <v>155.63412578879229</v>
      </c>
      <c r="AP17" s="19">
        <f>Z92</f>
        <v>89.214094646973038</v>
      </c>
      <c r="AQ17" s="19">
        <f>AF92</f>
        <v>164.61985041442156</v>
      </c>
      <c r="AR17" s="19">
        <f>Z96</f>
        <v>88.378612649001141</v>
      </c>
      <c r="AS17" s="19">
        <f>AF96</f>
        <v>163.21687121028006</v>
      </c>
      <c r="AW17" s="29"/>
      <c r="AX17" s="61"/>
      <c r="AY17" s="61"/>
      <c r="AZ17" s="61"/>
      <c r="BA17" s="61"/>
      <c r="BB17" s="61"/>
      <c r="BC17" s="61"/>
      <c r="BD17" s="61"/>
      <c r="BE17" s="61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2:72" x14ac:dyDescent="0.25">
      <c r="B18" s="32" t="s">
        <v>13</v>
      </c>
      <c r="C18" s="33">
        <v>30</v>
      </c>
      <c r="D18" s="62">
        <v>3</v>
      </c>
      <c r="E18" s="63">
        <v>0.3</v>
      </c>
      <c r="F18" s="33">
        <v>200</v>
      </c>
      <c r="G18" s="62">
        <v>5.33</v>
      </c>
      <c r="H18" s="62">
        <v>0</v>
      </c>
      <c r="I18" s="33"/>
      <c r="J18" s="33">
        <v>31138.000000000004</v>
      </c>
      <c r="K18" s="33">
        <v>0.5</v>
      </c>
      <c r="L18" s="63">
        <v>0.89</v>
      </c>
      <c r="M18" s="33"/>
      <c r="N18" s="33">
        <v>31138.000000000004</v>
      </c>
      <c r="O18" s="33">
        <v>0.7</v>
      </c>
      <c r="P18" s="63">
        <v>0.53</v>
      </c>
      <c r="Q18" s="17"/>
      <c r="R18" s="17"/>
      <c r="U18" s="18">
        <f t="shared" ref="U18" si="22">J18*1000*((1+$V$2)^$D18)*$V$2*((1+$V$2)^$C18)/(((1+$V$2)^$C18)-1)/(8760*L18)</f>
        <v>345.10840680224248</v>
      </c>
      <c r="V18" s="18">
        <f t="shared" ref="V18" si="23">K18*3.6/$E18</f>
        <v>6</v>
      </c>
      <c r="W18" s="18">
        <f t="shared" ref="W18" si="24">$G18+(($F18*1000)/(8760*L18))</f>
        <v>30.982865425067978</v>
      </c>
      <c r="X18" s="18">
        <f t="shared" si="16"/>
        <v>0</v>
      </c>
      <c r="Y18" s="18"/>
      <c r="Z18" s="18">
        <f t="shared" ref="Z18" si="25">SUM(U18:Y18)</f>
        <v>382.09127222731047</v>
      </c>
      <c r="AA18" s="18">
        <f t="shared" ref="AA18" si="26">N18*1000*((1+$V$2)^$D18)*$V$2*((1+$V$2)^$C18)/(((1+$V$2)^$C18)-1)/(8760*P18)</f>
        <v>579.52166425282235</v>
      </c>
      <c r="AB18" s="18">
        <f t="shared" ref="AB18" si="27">O18*3.6/$E18</f>
        <v>8.4</v>
      </c>
      <c r="AC18" s="18">
        <f t="shared" ref="AC18" si="28">$G18+(($F18*1000)/(8760*P18))</f>
        <v>48.407453260963209</v>
      </c>
      <c r="AD18" s="18">
        <f t="shared" si="20"/>
        <v>0</v>
      </c>
      <c r="AE18" s="18"/>
      <c r="AF18" s="18">
        <f t="shared" ref="AF18" si="29">SUM(AA18:AE18)</f>
        <v>636.32911751378549</v>
      </c>
      <c r="AH18" s="18"/>
      <c r="AI18" s="29" t="s">
        <v>120</v>
      </c>
      <c r="AJ18" s="10"/>
      <c r="AK18" s="10" t="s">
        <v>1</v>
      </c>
      <c r="AL18" s="18">
        <f>Z14</f>
        <v>193.08230663458653</v>
      </c>
      <c r="AM18" s="18">
        <f>AF14</f>
        <v>364.1360800239845</v>
      </c>
      <c r="AN18" s="18">
        <f>Z29</f>
        <v>161.03393576812081</v>
      </c>
      <c r="AO18" s="18">
        <f>AF29</f>
        <v>256.13143246902899</v>
      </c>
      <c r="AP18" s="18">
        <f>Z44</f>
        <v>148.61779093176867</v>
      </c>
      <c r="AQ18" s="18">
        <f>AF44</f>
        <v>239.23152425852911</v>
      </c>
      <c r="AR18" s="18">
        <f>Z59</f>
        <v>141.27902184601908</v>
      </c>
      <c r="AS18" s="18">
        <f>AF59</f>
        <v>233.35407422731924</v>
      </c>
      <c r="AW18" s="29"/>
      <c r="AX18" s="61"/>
      <c r="AY18" s="61"/>
      <c r="AZ18" s="61"/>
      <c r="BA18" s="61"/>
      <c r="BB18" s="61"/>
      <c r="BC18" s="61"/>
      <c r="BD18" s="61"/>
      <c r="BE18" s="61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2:72" x14ac:dyDescent="0.25">
      <c r="B19" s="32" t="str">
        <f>'[1]Table data (2)'!A16</f>
        <v>Large scale solar PV</v>
      </c>
      <c r="C19" s="33">
        <v>30</v>
      </c>
      <c r="D19" s="62">
        <v>0.5</v>
      </c>
      <c r="E19" s="63">
        <v>1</v>
      </c>
      <c r="F19" s="62">
        <v>17</v>
      </c>
      <c r="G19" s="62">
        <v>0</v>
      </c>
      <c r="H19" s="62">
        <v>0</v>
      </c>
      <c r="I19" s="33"/>
      <c r="J19" s="64">
        <v>1526.3999999999999</v>
      </c>
      <c r="K19" s="62">
        <v>0</v>
      </c>
      <c r="L19" s="63">
        <v>0.32</v>
      </c>
      <c r="M19" s="33"/>
      <c r="N19" s="64">
        <v>1526.3999999999999</v>
      </c>
      <c r="O19" s="62">
        <v>0</v>
      </c>
      <c r="P19" s="63">
        <v>0.19</v>
      </c>
      <c r="Q19" s="17"/>
      <c r="R19" s="17"/>
      <c r="U19" s="18">
        <f t="shared" si="0"/>
        <v>40.682813499961831</v>
      </c>
      <c r="V19" s="18">
        <f t="shared" si="1"/>
        <v>0</v>
      </c>
      <c r="W19" s="18">
        <f t="shared" si="2"/>
        <v>6.0644977168949765</v>
      </c>
      <c r="X19" s="18">
        <f t="shared" si="16"/>
        <v>0</v>
      </c>
      <c r="Y19" s="18"/>
      <c r="Z19" s="18">
        <f t="shared" si="17"/>
        <v>46.747311216856808</v>
      </c>
      <c r="AA19" s="18">
        <f t="shared" si="3"/>
        <v>68.518422736777822</v>
      </c>
      <c r="AB19" s="18">
        <f t="shared" si="18"/>
        <v>0</v>
      </c>
      <c r="AC19" s="18">
        <f t="shared" si="19"/>
        <v>10.213890891612593</v>
      </c>
      <c r="AD19" s="18">
        <f t="shared" si="20"/>
        <v>0</v>
      </c>
      <c r="AE19" s="18"/>
      <c r="AF19" s="18">
        <f t="shared" si="21"/>
        <v>78.732313628390415</v>
      </c>
      <c r="AH19" s="18"/>
      <c r="AI19" s="6"/>
      <c r="AJ19" s="6"/>
      <c r="AK19" s="10" t="s">
        <v>4</v>
      </c>
      <c r="AL19" s="18">
        <f>Z8</f>
        <v>177.38098205108912</v>
      </c>
      <c r="AM19" s="18">
        <f>AF8</f>
        <v>265.84562491633255</v>
      </c>
      <c r="AN19" s="18">
        <f>Z23</f>
        <v>124.37668266554989</v>
      </c>
      <c r="AO19" s="18">
        <f>AF23</f>
        <v>209.25175226989722</v>
      </c>
      <c r="AP19" s="18">
        <f>Z38</f>
        <v>114.40346472217037</v>
      </c>
      <c r="AQ19" s="18">
        <f>AF38</f>
        <v>208.86522386045556</v>
      </c>
      <c r="AR19" s="18">
        <f>Z53</f>
        <v>108.46472500053473</v>
      </c>
      <c r="AS19" s="18">
        <f>AF53</f>
        <v>205.53606399551592</v>
      </c>
      <c r="AW19" s="29"/>
      <c r="AX19" s="61"/>
      <c r="AY19" s="61"/>
      <c r="AZ19" s="61"/>
      <c r="BA19" s="61"/>
      <c r="BB19" s="61"/>
      <c r="BC19" s="61"/>
      <c r="BD19" s="61"/>
      <c r="BE19" s="61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2:72" x14ac:dyDescent="0.25">
      <c r="B20" s="32" t="str">
        <f>'[1]Table data (2)'!A18</f>
        <v>Wind onshore</v>
      </c>
      <c r="C20" s="33">
        <v>25</v>
      </c>
      <c r="D20" s="62">
        <v>1</v>
      </c>
      <c r="E20" s="63">
        <v>1</v>
      </c>
      <c r="F20" s="62">
        <v>25</v>
      </c>
      <c r="G20" s="62">
        <v>0</v>
      </c>
      <c r="H20" s="62">
        <v>0</v>
      </c>
      <c r="I20" s="33"/>
      <c r="J20" s="64">
        <v>3038.1417584701721</v>
      </c>
      <c r="K20" s="62">
        <v>0</v>
      </c>
      <c r="L20" s="63">
        <v>0.48</v>
      </c>
      <c r="M20" s="33"/>
      <c r="N20" s="64">
        <v>3038.1417584701721</v>
      </c>
      <c r="O20" s="62">
        <v>0</v>
      </c>
      <c r="P20" s="63">
        <v>0.28999999999999998</v>
      </c>
      <c r="Q20" s="17"/>
      <c r="R20" s="17"/>
      <c r="U20" s="18">
        <f>J20*1000*((1+$V$2)^$D20)*$V$2*((1+$V$2)^$C20)/(((1+$V$2)^$C20)-1)/(8760*L20)</f>
        <v>59.850793624366993</v>
      </c>
      <c r="V20" s="18">
        <f>K20*3.6/$E20</f>
        <v>0</v>
      </c>
      <c r="W20" s="18">
        <f>$G20+(($F20*1000)/(8760*L20))</f>
        <v>5.9455859969558595</v>
      </c>
      <c r="X20" s="18">
        <f>$H20</f>
        <v>0</v>
      </c>
      <c r="Y20" s="18"/>
      <c r="Z20" s="18">
        <f>SUM(U20:Y20)</f>
        <v>65.796379621322856</v>
      </c>
      <c r="AA20" s="18">
        <f>N20*1000*((1+$V$2)^$D20)*$V$2*((1+$V$2)^$C20)/(((1+$V$2)^$C20)-1)/(8760*P20)</f>
        <v>99.063382550676423</v>
      </c>
      <c r="AB20" s="18">
        <f>O20*3.6/$E20</f>
        <v>0</v>
      </c>
      <c r="AC20" s="18">
        <f>$G20+(($F20*1000)/(8760*P20))</f>
        <v>9.8409699259959069</v>
      </c>
      <c r="AD20" s="18">
        <f>$H20</f>
        <v>0</v>
      </c>
      <c r="AE20" s="18"/>
      <c r="AF20" s="18">
        <f>SUM(AA20:AE20)</f>
        <v>108.90435247667233</v>
      </c>
      <c r="AH20" s="18"/>
      <c r="AI20" s="6"/>
      <c r="AJ20" s="6"/>
      <c r="AK20" s="10" t="s">
        <v>13</v>
      </c>
      <c r="AL20" s="18">
        <f>Z18</f>
        <v>382.09127222731047</v>
      </c>
      <c r="AM20" s="18">
        <f>AF18</f>
        <v>636.32911751378549</v>
      </c>
      <c r="AN20" s="18">
        <f>Z33</f>
        <v>211.72352065506234</v>
      </c>
      <c r="AO20" s="18">
        <f>AF33</f>
        <v>352.61997657720906</v>
      </c>
      <c r="AP20" s="18">
        <f>Z48</f>
        <v>155.91187398281011</v>
      </c>
      <c r="AQ20" s="18">
        <f>AF48</f>
        <v>342.35164446889019</v>
      </c>
      <c r="AR20" s="18">
        <f>Z63</f>
        <v>155.36391242390039</v>
      </c>
      <c r="AS20" s="18">
        <f>AF63</f>
        <v>324.68817903295945</v>
      </c>
      <c r="AW20" s="29"/>
      <c r="AX20" s="61"/>
      <c r="AY20" s="61"/>
      <c r="AZ20" s="61"/>
      <c r="BA20" s="61"/>
      <c r="BB20" s="61"/>
      <c r="BC20" s="61"/>
      <c r="BD20" s="61"/>
      <c r="BE20" s="61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2:72" x14ac:dyDescent="0.25">
      <c r="B21" s="32" t="str">
        <f>'[1]Table data (2)'!A19</f>
        <v>Wind offshore</v>
      </c>
      <c r="C21" s="33">
        <v>25</v>
      </c>
      <c r="D21" s="62">
        <v>3</v>
      </c>
      <c r="E21" s="63">
        <v>1</v>
      </c>
      <c r="F21" s="62">
        <v>149.9</v>
      </c>
      <c r="G21" s="62">
        <v>0</v>
      </c>
      <c r="H21" s="62">
        <v>0</v>
      </c>
      <c r="I21" s="33"/>
      <c r="J21" s="64">
        <v>5544.791666666667</v>
      </c>
      <c r="K21" s="62">
        <v>0</v>
      </c>
      <c r="L21" s="63">
        <v>0.52</v>
      </c>
      <c r="M21" s="33"/>
      <c r="N21" s="64">
        <v>5544.791666666667</v>
      </c>
      <c r="O21" s="62">
        <v>0</v>
      </c>
      <c r="P21" s="63">
        <v>0.4</v>
      </c>
      <c r="U21" s="18">
        <f>J21*1000*((1+$V$2)^$D21)*$V$2*((1+$V$2)^$C21)/(((1+$V$2)^$C21)-1)/(8760*L21)</f>
        <v>113.26997136614784</v>
      </c>
      <c r="V21" s="18">
        <f>K21*3.6/$E21</f>
        <v>0</v>
      </c>
      <c r="W21" s="18">
        <f>$G21+(($F21*1000)/(8760*L21))</f>
        <v>32.907446434843699</v>
      </c>
      <c r="X21" s="18">
        <f>$H21</f>
        <v>0</v>
      </c>
      <c r="Y21" s="18"/>
      <c r="Z21" s="18">
        <f>SUM(U21:Y21)</f>
        <v>146.17741780099155</v>
      </c>
      <c r="AA21" s="18">
        <f>N21*1000*((1+$V$2)^$D21)*$V$2*((1+$V$2)^$C21)/(((1+$V$2)^$C21)-1)/(8760*P21)</f>
        <v>147.25096277599218</v>
      </c>
      <c r="AB21" s="18">
        <f>O21*3.6/$E21</f>
        <v>0</v>
      </c>
      <c r="AC21" s="18">
        <f>$G21+(($F21*1000)/(8760*P21))</f>
        <v>42.779680365296805</v>
      </c>
      <c r="AD21" s="18">
        <f>$H21</f>
        <v>0</v>
      </c>
      <c r="AE21" s="18"/>
      <c r="AF21" s="18">
        <f>SUM(AA21:AE21)</f>
        <v>190.03064314128898</v>
      </c>
      <c r="AH21" s="18"/>
      <c r="AK21" t="s">
        <v>7</v>
      </c>
      <c r="AL21" s="18">
        <f>Z17</f>
        <v>116.11747004777794</v>
      </c>
      <c r="AM21" s="18">
        <f>AF17</f>
        <v>199.5986949330769</v>
      </c>
      <c r="AN21" s="18">
        <f>Z32</f>
        <v>112.55266854239966</v>
      </c>
      <c r="AO21" s="18">
        <f>AF32</f>
        <v>193.84654286218398</v>
      </c>
      <c r="AP21" s="18">
        <f>Z47</f>
        <v>108.5036306667605</v>
      </c>
      <c r="AQ21" s="18">
        <f>AF47</f>
        <v>196.31756853205889</v>
      </c>
      <c r="AR21" s="18">
        <f>Z62</f>
        <v>107.80210128004597</v>
      </c>
      <c r="AS21" s="18">
        <f>AF62</f>
        <v>197.12585880062511</v>
      </c>
      <c r="AW21" s="29"/>
      <c r="AX21" s="61"/>
      <c r="AY21" s="61"/>
      <c r="AZ21" s="61"/>
      <c r="BA21" s="61"/>
      <c r="BB21" s="61"/>
      <c r="BC21" s="61"/>
      <c r="BD21" s="61"/>
      <c r="BE21" s="61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2:72" x14ac:dyDescent="0.25">
      <c r="B22" s="32">
        <f>'[1]Table data (2)'!A20</f>
        <v>2030</v>
      </c>
      <c r="C22" s="33"/>
      <c r="D22" s="62"/>
      <c r="E22" s="63"/>
      <c r="F22" s="62"/>
      <c r="G22" s="62"/>
      <c r="H22" s="62"/>
      <c r="I22" s="33"/>
      <c r="J22" s="64"/>
      <c r="K22" s="62"/>
      <c r="L22" s="63"/>
      <c r="M22" s="33"/>
      <c r="N22" s="64"/>
      <c r="O22" s="62"/>
      <c r="P22" s="63"/>
      <c r="Q22" s="17"/>
      <c r="R22" s="17"/>
      <c r="AE22" s="18"/>
      <c r="AF22" s="18"/>
      <c r="AH22" s="18"/>
      <c r="AI22" s="29" t="s">
        <v>68</v>
      </c>
      <c r="AJ22" s="10" t="s">
        <v>69</v>
      </c>
      <c r="AK22" s="10" t="s">
        <v>70</v>
      </c>
      <c r="AL22" s="18">
        <f>Z19</f>
        <v>46.747311216856808</v>
      </c>
      <c r="AM22" s="18">
        <f>AF19</f>
        <v>78.732313628390415</v>
      </c>
      <c r="AN22" s="18">
        <f>Z34</f>
        <v>35.859215376822675</v>
      </c>
      <c r="AO22" s="18">
        <f>AF34</f>
        <v>61.128134627102895</v>
      </c>
      <c r="AP22" s="18">
        <f>Z49</f>
        <v>23.199198267168335</v>
      </c>
      <c r="AQ22" s="18">
        <f>AF49</f>
        <v>50.763704501686284</v>
      </c>
      <c r="AR22" s="18">
        <f>Z64</f>
        <v>20.536072696163369</v>
      </c>
      <c r="AS22" s="18">
        <f>AF64</f>
        <v>43.4910877222962</v>
      </c>
      <c r="AW22" s="29"/>
      <c r="AX22" s="61"/>
      <c r="AY22" s="61"/>
      <c r="AZ22" s="61"/>
      <c r="BA22" s="61"/>
      <c r="BB22" s="61"/>
      <c r="BC22" s="61"/>
      <c r="BD22" s="61"/>
      <c r="BE22" s="61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</row>
    <row r="23" spans="2:72" x14ac:dyDescent="0.25">
      <c r="B23" s="32" t="str">
        <f>'[1]Table data (2)'!A21</f>
        <v>Gas with CCS</v>
      </c>
      <c r="C23" s="33">
        <v>25</v>
      </c>
      <c r="D23" s="62">
        <v>1.5</v>
      </c>
      <c r="E23" s="63">
        <v>0.439</v>
      </c>
      <c r="F23" s="62">
        <v>16.350000000000001</v>
      </c>
      <c r="G23" s="62">
        <v>7.2</v>
      </c>
      <c r="H23" s="62">
        <v>1.92</v>
      </c>
      <c r="I23" s="33"/>
      <c r="J23" s="64">
        <v>4552.4197176858243</v>
      </c>
      <c r="K23" s="62">
        <v>7.7269266019172385</v>
      </c>
      <c r="L23" s="63">
        <v>0.89</v>
      </c>
      <c r="M23" s="33"/>
      <c r="N23" s="64">
        <v>4525.8558545256237</v>
      </c>
      <c r="O23" s="62">
        <v>13.838214936310695</v>
      </c>
      <c r="P23" s="63">
        <v>0.53</v>
      </c>
      <c r="Q23" s="17"/>
      <c r="R23" s="17"/>
      <c r="U23" s="18">
        <f t="shared" ref="U23:U36" si="30">J23*1000*((1+$V$2)^$D23)*$V$2*((1+$V$2)^$C23)/(((1+$V$2)^$C23)-1)/(8760*L23)</f>
        <v>49.795242541419476</v>
      </c>
      <c r="V23" s="18">
        <f t="shared" ref="V23:V36" si="31">K23*3.6/$E23</f>
        <v>63.364318375631115</v>
      </c>
      <c r="W23" s="18">
        <f t="shared" ref="W23:W36" si="32">$G23+(($F23*1000)/(8760*L23))</f>
        <v>9.2971217484993076</v>
      </c>
      <c r="X23" s="18">
        <f t="shared" ref="X23:X36" si="33">$H23</f>
        <v>1.92</v>
      </c>
      <c r="Y23" s="18"/>
      <c r="Z23" s="18">
        <f t="shared" ref="Z23:Z27" si="34">SUM(U23:Y23)</f>
        <v>124.37668266554989</v>
      </c>
      <c r="AA23" s="18">
        <f t="shared" ref="AA23:AA36" si="35">N23*1000*((1+$V$2)^$D23)*$V$2*((1+$V$2)^$C23)/(((1+$V$2)^$C23)-1)/(8760*P23)</f>
        <v>83.130503562126719</v>
      </c>
      <c r="AB23" s="18">
        <f t="shared" ref="AB23:AB36" si="36">O23*3.6/$E23</f>
        <v>113.47966690368679</v>
      </c>
      <c r="AC23" s="18">
        <f t="shared" ref="AC23:AC36" si="37">$G23+(($F23*1000)/(8760*P23))</f>
        <v>10.721581804083744</v>
      </c>
      <c r="AD23" s="18">
        <f t="shared" ref="AD23:AD36" si="38">$H23</f>
        <v>1.92</v>
      </c>
      <c r="AE23" s="18"/>
      <c r="AF23" s="18">
        <f>SUM(AA23:AE23)</f>
        <v>209.25175226989722</v>
      </c>
      <c r="AK23" s="10" t="s">
        <v>95</v>
      </c>
      <c r="AL23" s="18">
        <f>Z20</f>
        <v>65.796379621322856</v>
      </c>
      <c r="AM23" s="18">
        <f>AF20</f>
        <v>108.90435247667233</v>
      </c>
      <c r="AN23" s="18">
        <f>Z35</f>
        <v>44.24318796781408</v>
      </c>
      <c r="AO23" s="18">
        <f>AF35</f>
        <v>78.469362053784153</v>
      </c>
      <c r="AP23" s="18">
        <f>Z50</f>
        <v>41.03452242224337</v>
      </c>
      <c r="AQ23" s="18">
        <f>AF50</f>
        <v>77.292509013106411</v>
      </c>
      <c r="AR23" s="18">
        <f>Z65</f>
        <v>39.894675210671792</v>
      </c>
      <c r="AS23" s="18">
        <f>AF65</f>
        <v>75.878442162019525</v>
      </c>
      <c r="AW23" s="29"/>
      <c r="AX23" s="61"/>
      <c r="AY23" s="61"/>
      <c r="AZ23" s="61"/>
      <c r="BA23" s="61"/>
      <c r="BB23" s="61"/>
      <c r="BC23" s="61"/>
      <c r="BD23" s="61"/>
      <c r="BE23" s="61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</row>
    <row r="24" spans="2:72" x14ac:dyDescent="0.25">
      <c r="B24" s="32" t="str">
        <f>'[1]Table data (2)'!A22</f>
        <v>Gas combined cycle</v>
      </c>
      <c r="C24" s="33">
        <v>25</v>
      </c>
      <c r="D24" s="62">
        <v>1.5</v>
      </c>
      <c r="E24" s="63">
        <v>0.50900000000000001</v>
      </c>
      <c r="F24" s="62">
        <v>10.9</v>
      </c>
      <c r="G24" s="62">
        <v>3.7</v>
      </c>
      <c r="H24" s="62">
        <v>0</v>
      </c>
      <c r="I24" s="33"/>
      <c r="J24" s="64">
        <v>1747.2398587087196</v>
      </c>
      <c r="K24" s="62">
        <v>7.7269266019172385</v>
      </c>
      <c r="L24" s="63">
        <v>0.89</v>
      </c>
      <c r="M24" s="33"/>
      <c r="N24" s="64">
        <v>1730.505555130587</v>
      </c>
      <c r="O24" s="62">
        <v>13.838214936310695</v>
      </c>
      <c r="P24" s="63">
        <v>0.53</v>
      </c>
      <c r="Q24" s="17"/>
      <c r="R24" s="17"/>
      <c r="U24" s="18">
        <f t="shared" si="30"/>
        <v>19.111645660533227</v>
      </c>
      <c r="V24" s="18">
        <f t="shared" si="31"/>
        <v>54.650168500789903</v>
      </c>
      <c r="W24" s="18">
        <f t="shared" si="32"/>
        <v>5.0980811656662048</v>
      </c>
      <c r="X24" s="18">
        <f t="shared" si="33"/>
        <v>0</v>
      </c>
      <c r="Y24" s="18"/>
      <c r="Z24" s="18">
        <f t="shared" si="34"/>
        <v>78.859895326989331</v>
      </c>
      <c r="AA24" s="18">
        <f t="shared" si="35"/>
        <v>31.785766679071966</v>
      </c>
      <c r="AB24" s="18">
        <f t="shared" si="36"/>
        <v>97.873425875674855</v>
      </c>
      <c r="AC24" s="18">
        <f t="shared" si="37"/>
        <v>6.0477212027224949</v>
      </c>
      <c r="AD24" s="18">
        <f t="shared" si="38"/>
        <v>0</v>
      </c>
      <c r="AE24" s="18"/>
      <c r="AF24" s="18">
        <f>SUM(AA24:AE24)</f>
        <v>135.70691375746932</v>
      </c>
      <c r="AH24" s="18"/>
      <c r="AI24" s="6"/>
      <c r="AJ24" s="6"/>
      <c r="AK24" s="10" t="s">
        <v>105</v>
      </c>
      <c r="AL24" s="18">
        <f>Z21</f>
        <v>146.17741780099155</v>
      </c>
      <c r="AM24" s="18">
        <f>AF21</f>
        <v>190.03064314128898</v>
      </c>
      <c r="AN24" s="18">
        <f>Z36</f>
        <v>89.721751157489791</v>
      </c>
      <c r="AO24" s="18">
        <f>AF36</f>
        <v>177.92295192391785</v>
      </c>
      <c r="AP24" s="18">
        <f>Z51</f>
        <v>81.225100499686704</v>
      </c>
      <c r="AQ24" s="18">
        <f>AF51</f>
        <v>173.85615626214891</v>
      </c>
      <c r="AR24" s="18">
        <f>Z66</f>
        <v>74.880778371203192</v>
      </c>
      <c r="AS24" s="18">
        <f>AF66</f>
        <v>169.67409382584498</v>
      </c>
      <c r="AW24" s="29"/>
      <c r="AX24" s="61"/>
      <c r="AY24" s="61"/>
      <c r="AZ24" s="61"/>
      <c r="BA24" s="61"/>
      <c r="BB24" s="61"/>
      <c r="BC24" s="61"/>
      <c r="BD24" s="61"/>
      <c r="BE24" s="61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</row>
    <row r="25" spans="2:72" x14ac:dyDescent="0.25">
      <c r="B25" s="32" t="str">
        <f>'[1]Table data (2)'!A23</f>
        <v>Gas open cycle (small)</v>
      </c>
      <c r="C25" s="33">
        <v>25</v>
      </c>
      <c r="D25" s="62">
        <v>1.5</v>
      </c>
      <c r="E25" s="63">
        <v>0.3594</v>
      </c>
      <c r="F25" s="62">
        <v>12.6</v>
      </c>
      <c r="G25" s="62">
        <v>12</v>
      </c>
      <c r="H25" s="62">
        <v>0</v>
      </c>
      <c r="I25" s="33"/>
      <c r="J25" s="64">
        <v>1442.6964623710114</v>
      </c>
      <c r="K25" s="62">
        <v>7.7269266019172385</v>
      </c>
      <c r="L25" s="63">
        <v>0.2</v>
      </c>
      <c r="M25" s="33"/>
      <c r="N25" s="64">
        <v>1431.9128711471824</v>
      </c>
      <c r="O25" s="62">
        <v>13.838214936310695</v>
      </c>
      <c r="P25" s="63">
        <v>0.2</v>
      </c>
      <c r="Q25" s="17"/>
      <c r="R25" s="17"/>
      <c r="U25" s="18">
        <f t="shared" si="30"/>
        <v>70.223186782082109</v>
      </c>
      <c r="V25" s="18">
        <f t="shared" si="31"/>
        <v>77.398263124379682</v>
      </c>
      <c r="W25" s="18">
        <f t="shared" si="32"/>
        <v>19.19178082191781</v>
      </c>
      <c r="X25" s="18">
        <f t="shared" si="33"/>
        <v>0</v>
      </c>
      <c r="Y25" s="18"/>
      <c r="Z25" s="18">
        <f t="shared" si="34"/>
        <v>166.81323072837961</v>
      </c>
      <c r="AA25" s="18">
        <f t="shared" si="35"/>
        <v>69.698295954077949</v>
      </c>
      <c r="AB25" s="18">
        <f t="shared" si="36"/>
        <v>138.61317131529913</v>
      </c>
      <c r="AC25" s="18">
        <f t="shared" si="37"/>
        <v>19.19178082191781</v>
      </c>
      <c r="AD25" s="18">
        <f t="shared" si="38"/>
        <v>0</v>
      </c>
      <c r="AE25" s="18"/>
      <c r="AF25" s="18">
        <f>SUM(AA25:AE25)</f>
        <v>227.50324809129489</v>
      </c>
      <c r="AH25" s="18"/>
      <c r="AI25" s="11" t="s">
        <v>73</v>
      </c>
      <c r="AJ25" t="s">
        <v>74</v>
      </c>
      <c r="AK25" t="s">
        <v>75</v>
      </c>
      <c r="AL25" s="18">
        <v>94.425473114332988</v>
      </c>
      <c r="AM25" s="18">
        <v>134.45999445558454</v>
      </c>
      <c r="AN25" s="18">
        <v>62.690464146657767</v>
      </c>
      <c r="AO25" s="18">
        <v>94.664128404262527</v>
      </c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</row>
    <row r="26" spans="2:72" x14ac:dyDescent="0.25">
      <c r="B26" s="32" t="str">
        <f>'[1]Table data (2)'!A24</f>
        <v>Gas open cycle (large)</v>
      </c>
      <c r="C26" s="33">
        <v>25</v>
      </c>
      <c r="D26" s="62">
        <v>1.25</v>
      </c>
      <c r="E26" s="63">
        <v>0.33300000000000002</v>
      </c>
      <c r="F26" s="62">
        <v>10.199999999999999</v>
      </c>
      <c r="G26" s="62">
        <v>7.3</v>
      </c>
      <c r="H26" s="62">
        <v>0</v>
      </c>
      <c r="I26" s="33"/>
      <c r="J26" s="64">
        <v>864.53235595249339</v>
      </c>
      <c r="K26" s="62">
        <v>7.7269266019172385</v>
      </c>
      <c r="L26" s="63">
        <v>0.2</v>
      </c>
      <c r="M26" s="33"/>
      <c r="N26" s="64">
        <v>864.53235595249339</v>
      </c>
      <c r="O26" s="62">
        <v>13.838214936310695</v>
      </c>
      <c r="P26" s="63">
        <v>0.2</v>
      </c>
      <c r="Q26" s="17"/>
      <c r="R26" s="17"/>
      <c r="U26" s="18">
        <f t="shared" si="30"/>
        <v>41.47349126527628</v>
      </c>
      <c r="V26" s="18">
        <f t="shared" si="31"/>
        <v>83.534341642348522</v>
      </c>
      <c r="W26" s="18">
        <f t="shared" si="32"/>
        <v>13.121917808219177</v>
      </c>
      <c r="X26" s="18">
        <f t="shared" si="33"/>
        <v>0</v>
      </c>
      <c r="Y26" s="18"/>
      <c r="Z26" s="18">
        <f t="shared" si="34"/>
        <v>138.12975071584398</v>
      </c>
      <c r="AA26" s="18">
        <f t="shared" si="35"/>
        <v>41.47349126527628</v>
      </c>
      <c r="AB26" s="18">
        <f t="shared" si="36"/>
        <v>149.60232363579129</v>
      </c>
      <c r="AC26" s="18">
        <f t="shared" si="37"/>
        <v>13.121917808219177</v>
      </c>
      <c r="AD26" s="18">
        <f t="shared" si="38"/>
        <v>0</v>
      </c>
      <c r="AE26" s="18"/>
      <c r="AF26" s="18">
        <f>SUM(AA26:AE26)</f>
        <v>204.19773270928675</v>
      </c>
      <c r="AH26" s="18"/>
      <c r="AI26" s="18"/>
      <c r="AK26" t="s">
        <v>76</v>
      </c>
      <c r="AL26" s="18">
        <v>92.346003350410328</v>
      </c>
      <c r="AM26" s="18">
        <v>132.317620017498</v>
      </c>
      <c r="AN26" s="18">
        <v>64.879062935263008</v>
      </c>
      <c r="AO26" s="18">
        <v>96.750847609953226</v>
      </c>
      <c r="AX26" s="18"/>
      <c r="AY26" s="18"/>
      <c r="AZ26" s="18"/>
      <c r="BA26" s="18"/>
      <c r="BB26" s="18"/>
      <c r="BC26" s="18"/>
      <c r="BD26" s="18"/>
      <c r="BE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</row>
    <row r="27" spans="2:72" x14ac:dyDescent="0.25">
      <c r="B27" s="32" t="str">
        <f>'[1]Table data (2)'!A25</f>
        <v>Gas reciprocating</v>
      </c>
      <c r="C27" s="33">
        <v>25</v>
      </c>
      <c r="D27" s="62">
        <v>1.1153846153846154</v>
      </c>
      <c r="E27" s="63">
        <v>0.40899999999999997</v>
      </c>
      <c r="F27" s="62">
        <v>24.1</v>
      </c>
      <c r="G27" s="62">
        <v>7.6</v>
      </c>
      <c r="H27" s="62">
        <v>0</v>
      </c>
      <c r="I27" s="33"/>
      <c r="J27" s="64">
        <v>1818.6665133501754</v>
      </c>
      <c r="K27" s="62">
        <v>7.7269266019172385</v>
      </c>
      <c r="L27" s="63">
        <v>0.2</v>
      </c>
      <c r="M27" s="33"/>
      <c r="N27" s="64">
        <v>1814.8663134307317</v>
      </c>
      <c r="O27" s="62">
        <v>13.838214936310695</v>
      </c>
      <c r="P27" s="63">
        <v>0.2</v>
      </c>
      <c r="Q27" s="17"/>
      <c r="R27" s="17"/>
      <c r="U27" s="18">
        <f t="shared" si="30"/>
        <v>86.564808265032525</v>
      </c>
      <c r="V27" s="18">
        <f t="shared" si="31"/>
        <v>68.012067889736088</v>
      </c>
      <c r="W27" s="18">
        <f t="shared" si="32"/>
        <v>21.355707762557078</v>
      </c>
      <c r="X27" s="18">
        <f t="shared" si="33"/>
        <v>0</v>
      </c>
      <c r="Y27" s="18"/>
      <c r="Z27" s="18">
        <f t="shared" si="34"/>
        <v>175.9325839173257</v>
      </c>
      <c r="AA27" s="18">
        <f t="shared" si="35"/>
        <v>86.383926517345074</v>
      </c>
      <c r="AB27" s="18">
        <f t="shared" si="36"/>
        <v>121.80335885261249</v>
      </c>
      <c r="AC27" s="18">
        <f t="shared" si="37"/>
        <v>21.355707762557078</v>
      </c>
      <c r="AD27" s="18">
        <f t="shared" si="38"/>
        <v>0</v>
      </c>
      <c r="AF27" s="18">
        <f>SUM(AA27:AE27)</f>
        <v>229.54299313251465</v>
      </c>
      <c r="AI27" s="18"/>
      <c r="AK27" t="s">
        <v>77</v>
      </c>
      <c r="AL27" s="18">
        <v>91.161082082290037</v>
      </c>
      <c r="AM27" s="18">
        <v>130.98689210942172</v>
      </c>
      <c r="AN27" s="18">
        <v>66.316405297698296</v>
      </c>
      <c r="AO27" s="18">
        <v>98.061608758668811</v>
      </c>
      <c r="AX27" s="18"/>
      <c r="AY27" s="18"/>
      <c r="AZ27" s="18"/>
      <c r="BA27" s="18"/>
      <c r="BB27" s="18"/>
      <c r="BC27" s="18"/>
      <c r="BD27" s="18"/>
      <c r="BE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2:72" x14ac:dyDescent="0.25">
      <c r="B28" s="32" t="str">
        <f>'[1]Table data (2)'!A26</f>
        <v>Hydrogen reciprocating</v>
      </c>
      <c r="C28" s="33">
        <v>25</v>
      </c>
      <c r="D28" s="62">
        <v>1</v>
      </c>
      <c r="E28" s="63">
        <v>0.32</v>
      </c>
      <c r="F28" s="62">
        <v>33</v>
      </c>
      <c r="G28" s="62">
        <v>0</v>
      </c>
      <c r="H28" s="62">
        <v>0</v>
      </c>
      <c r="I28" s="33"/>
      <c r="J28" s="64">
        <v>2203.614340584787</v>
      </c>
      <c r="K28" s="62">
        <v>35.37983744571428</v>
      </c>
      <c r="L28" s="63">
        <v>0.2</v>
      </c>
      <c r="M28" s="64"/>
      <c r="N28" s="64">
        <v>2207.8098455129812</v>
      </c>
      <c r="O28" s="62">
        <v>38.580466205714281</v>
      </c>
      <c r="P28" s="63">
        <v>0.2</v>
      </c>
      <c r="Q28" s="17"/>
      <c r="R28" s="17"/>
      <c r="U28" s="18">
        <f t="shared" si="30"/>
        <v>104.18584327739597</v>
      </c>
      <c r="V28" s="18">
        <f t="shared" si="31"/>
        <v>398.02317126428562</v>
      </c>
      <c r="W28" s="18">
        <f t="shared" si="32"/>
        <v>18.835616438356166</v>
      </c>
      <c r="X28" s="18">
        <f t="shared" si="33"/>
        <v>0</v>
      </c>
      <c r="Y28" s="18"/>
      <c r="Z28" s="18">
        <f t="shared" ref="Z28" si="39">SUM(U28:Y28)</f>
        <v>521.04463098003771</v>
      </c>
      <c r="AA28" s="18">
        <f t="shared" si="35"/>
        <v>104.38420476509729</v>
      </c>
      <c r="AB28" s="18">
        <f t="shared" si="36"/>
        <v>434.03024481428565</v>
      </c>
      <c r="AC28" s="18">
        <f t="shared" si="37"/>
        <v>18.835616438356166</v>
      </c>
      <c r="AD28" s="18">
        <f t="shared" si="38"/>
        <v>0</v>
      </c>
      <c r="AF28" s="18">
        <f t="shared" ref="AF28" si="40">SUM(AA28:AE28)</f>
        <v>557.25006601773907</v>
      </c>
      <c r="AH28" s="18"/>
      <c r="AI28" s="18"/>
      <c r="AK28" t="s">
        <v>78</v>
      </c>
      <c r="AL28" s="18">
        <v>90.599173935568317</v>
      </c>
      <c r="AM28" s="18">
        <v>130.41231616875299</v>
      </c>
      <c r="AN28" s="18">
        <v>69.091202391539653</v>
      </c>
      <c r="AO28" s="18">
        <v>100.71077554589351</v>
      </c>
      <c r="AQ28" s="18"/>
      <c r="AR28" s="18"/>
      <c r="AS28" s="18"/>
      <c r="AX28" s="18"/>
      <c r="AY28" s="18"/>
      <c r="AZ28" s="18"/>
      <c r="BA28" s="18"/>
      <c r="BB28" s="18"/>
      <c r="BC28" s="18"/>
      <c r="BD28" s="18"/>
      <c r="BE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</row>
    <row r="29" spans="2:72" x14ac:dyDescent="0.25">
      <c r="B29" s="32" t="str">
        <f>'[1]Table data (2)'!A27</f>
        <v>Black coal with CCS</v>
      </c>
      <c r="C29" s="33">
        <v>30</v>
      </c>
      <c r="D29" s="62">
        <v>2</v>
      </c>
      <c r="E29" s="63">
        <v>0.30049999999999999</v>
      </c>
      <c r="F29" s="62">
        <v>77.8</v>
      </c>
      <c r="G29" s="62">
        <v>7.95</v>
      </c>
      <c r="H29" s="62">
        <v>4.13</v>
      </c>
      <c r="I29" s="33"/>
      <c r="J29" s="64">
        <v>10207.187519640462</v>
      </c>
      <c r="K29" s="62">
        <v>2.6911590337793889</v>
      </c>
      <c r="L29" s="63">
        <v>0.89</v>
      </c>
      <c r="M29" s="33"/>
      <c r="N29" s="64">
        <v>10150.268161409687</v>
      </c>
      <c r="O29" s="62">
        <v>4.0951371860425692</v>
      </c>
      <c r="P29" s="63">
        <v>0.53</v>
      </c>
      <c r="Q29" s="17"/>
      <c r="R29" s="17"/>
      <c r="U29" s="18">
        <f t="shared" si="30"/>
        <v>106.73479633705124</v>
      </c>
      <c r="V29" s="18">
        <f t="shared" si="31"/>
        <v>32.240174780718135</v>
      </c>
      <c r="W29" s="18">
        <f t="shared" si="32"/>
        <v>17.928964650351443</v>
      </c>
      <c r="X29" s="18">
        <f t="shared" si="33"/>
        <v>4.13</v>
      </c>
      <c r="Y29" s="18"/>
      <c r="Z29" s="18">
        <f t="shared" ref="Z29:Z36" si="41">SUM(U29:Y29)</f>
        <v>161.03393576812081</v>
      </c>
      <c r="AA29" s="18">
        <f t="shared" si="35"/>
        <v>178.23442338428049</v>
      </c>
      <c r="AB29" s="18">
        <f t="shared" si="36"/>
        <v>49.059879766233777</v>
      </c>
      <c r="AC29" s="18">
        <f t="shared" si="37"/>
        <v>24.707129318514689</v>
      </c>
      <c r="AD29" s="18">
        <f t="shared" si="38"/>
        <v>4.13</v>
      </c>
      <c r="AE29" s="18"/>
      <c r="AF29" s="18">
        <f t="shared" ref="AF29:AF35" si="42">SUM(AA29:AE29)</f>
        <v>256.13143246902899</v>
      </c>
      <c r="AH29" s="18"/>
      <c r="AX29" s="18"/>
      <c r="AY29" s="18"/>
      <c r="AZ29" s="18"/>
      <c r="BA29" s="18"/>
      <c r="BB29" s="18"/>
      <c r="BC29" s="18"/>
      <c r="BD29" s="18"/>
      <c r="BE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</row>
    <row r="30" spans="2:72" x14ac:dyDescent="0.25">
      <c r="B30" s="32" t="str">
        <f>'[1]Table data (2)'!A28</f>
        <v>Black coal</v>
      </c>
      <c r="C30" s="33">
        <v>30</v>
      </c>
      <c r="D30" s="62">
        <v>2</v>
      </c>
      <c r="E30" s="63">
        <v>0.4011142061281337</v>
      </c>
      <c r="F30" s="62">
        <v>53.2</v>
      </c>
      <c r="G30" s="62">
        <v>4.21</v>
      </c>
      <c r="H30" s="62">
        <v>0</v>
      </c>
      <c r="I30" s="33"/>
      <c r="J30" s="64">
        <v>4859.6371404775136</v>
      </c>
      <c r="K30" s="62">
        <v>2.6911590337793889</v>
      </c>
      <c r="L30" s="63">
        <v>0.89</v>
      </c>
      <c r="M30" s="33"/>
      <c r="N30" s="64">
        <v>4821.1143184922066</v>
      </c>
      <c r="O30" s="62">
        <v>4.0951371860425692</v>
      </c>
      <c r="P30" s="63">
        <v>0.53</v>
      </c>
      <c r="Q30" s="17"/>
      <c r="R30" s="17"/>
      <c r="U30" s="18">
        <f t="shared" si="30"/>
        <v>50.816385949878963</v>
      </c>
      <c r="V30" s="18">
        <f t="shared" si="31"/>
        <v>24.153152328170016</v>
      </c>
      <c r="W30" s="18">
        <f t="shared" si="32"/>
        <v>11.033662203068083</v>
      </c>
      <c r="X30" s="18">
        <f t="shared" si="33"/>
        <v>0</v>
      </c>
      <c r="Y30" s="18"/>
      <c r="Z30" s="18">
        <f t="shared" si="41"/>
        <v>86.003200481117062</v>
      </c>
      <c r="AA30" s="18">
        <f t="shared" si="35"/>
        <v>84.656731917003611</v>
      </c>
      <c r="AB30" s="18">
        <f t="shared" si="36"/>
        <v>36.753856244732056</v>
      </c>
      <c r="AC30" s="18">
        <f t="shared" si="37"/>
        <v>15.668602567416215</v>
      </c>
      <c r="AD30" s="18">
        <f t="shared" si="38"/>
        <v>0</v>
      </c>
      <c r="AE30" s="18"/>
      <c r="AF30" s="18">
        <f t="shared" si="42"/>
        <v>137.07919072915189</v>
      </c>
      <c r="AH30" s="18"/>
      <c r="AX30" s="18"/>
      <c r="AY30" s="18"/>
      <c r="AZ30" s="18"/>
      <c r="BA30" s="18"/>
      <c r="BB30" s="18"/>
      <c r="BC30" s="18"/>
      <c r="BD30" s="18"/>
      <c r="BE30" s="18"/>
    </row>
    <row r="31" spans="2:72" x14ac:dyDescent="0.25">
      <c r="B31" s="32" t="str">
        <f>'[1]Table data (2)'!A29</f>
        <v>Brown coal</v>
      </c>
      <c r="C31" s="33">
        <v>30</v>
      </c>
      <c r="D31" s="62">
        <v>4</v>
      </c>
      <c r="E31" s="63">
        <v>0.31754432389521037</v>
      </c>
      <c r="F31" s="62">
        <v>69</v>
      </c>
      <c r="G31" s="62">
        <v>5.27</v>
      </c>
      <c r="H31" s="62">
        <v>0</v>
      </c>
      <c r="I31" s="33"/>
      <c r="J31" s="64">
        <v>7475.2430702079264</v>
      </c>
      <c r="K31" s="62">
        <v>0.67</v>
      </c>
      <c r="L31" s="63">
        <v>0.89</v>
      </c>
      <c r="M31" s="33"/>
      <c r="N31" s="64">
        <v>7441.1039192703383</v>
      </c>
      <c r="O31" s="62">
        <v>0.67</v>
      </c>
      <c r="P31" s="63">
        <v>0.53</v>
      </c>
      <c r="Q31" s="17"/>
      <c r="R31" s="17"/>
      <c r="U31" s="18">
        <f t="shared" si="30"/>
        <v>87.812235952259527</v>
      </c>
      <c r="V31" s="18">
        <f t="shared" si="31"/>
        <v>7.5957900000000009</v>
      </c>
      <c r="W31" s="18">
        <f t="shared" si="32"/>
        <v>14.120238571648452</v>
      </c>
      <c r="X31" s="18">
        <f t="shared" si="33"/>
        <v>0</v>
      </c>
      <c r="Y31" s="18"/>
      <c r="Z31" s="18">
        <f t="shared" si="41"/>
        <v>109.52826452390798</v>
      </c>
      <c r="AA31" s="18">
        <f t="shared" si="35"/>
        <v>146.78484664112833</v>
      </c>
      <c r="AB31" s="18">
        <f t="shared" si="36"/>
        <v>7.5957900000000009</v>
      </c>
      <c r="AC31" s="18">
        <f t="shared" si="37"/>
        <v>20.131721375032306</v>
      </c>
      <c r="AD31" s="18">
        <f t="shared" si="38"/>
        <v>0</v>
      </c>
      <c r="AE31" s="18"/>
      <c r="AF31" s="18">
        <f t="shared" si="42"/>
        <v>174.51235801616062</v>
      </c>
      <c r="AH31" s="18"/>
      <c r="AX31" s="18"/>
      <c r="AY31" s="18"/>
      <c r="AZ31" s="18"/>
      <c r="BA31" s="18"/>
      <c r="BB31" s="18"/>
      <c r="BC31" s="18"/>
      <c r="BD31" s="18"/>
      <c r="BE31" s="18"/>
    </row>
    <row r="32" spans="2:72" x14ac:dyDescent="0.25">
      <c r="B32" s="32" t="str">
        <f>'[1]Table data (2)'!A30</f>
        <v>Biomass (small scale)</v>
      </c>
      <c r="C32" s="33">
        <v>30</v>
      </c>
      <c r="D32" s="62">
        <v>1.25</v>
      </c>
      <c r="E32" s="63">
        <v>0.2858</v>
      </c>
      <c r="F32" s="62">
        <v>131.6</v>
      </c>
      <c r="G32" s="62">
        <v>8.4</v>
      </c>
      <c r="H32" s="62">
        <v>0</v>
      </c>
      <c r="I32" s="33"/>
      <c r="J32" s="64">
        <v>7938.0900656091626</v>
      </c>
      <c r="K32" s="62">
        <v>0.62</v>
      </c>
      <c r="L32" s="63">
        <v>0.89</v>
      </c>
      <c r="M32" s="33"/>
      <c r="N32" s="64">
        <v>7952.011855519906</v>
      </c>
      <c r="O32" s="62">
        <v>1.8599999999999999</v>
      </c>
      <c r="P32" s="63">
        <v>0.53</v>
      </c>
      <c r="Q32" s="17"/>
      <c r="R32" s="17"/>
      <c r="U32" s="18">
        <f t="shared" si="30"/>
        <v>79.463425989835798</v>
      </c>
      <c r="V32" s="18">
        <f t="shared" si="31"/>
        <v>7.8096571028691404</v>
      </c>
      <c r="W32" s="18">
        <f t="shared" si="32"/>
        <v>25.279585449694729</v>
      </c>
      <c r="X32" s="18">
        <f t="shared" si="33"/>
        <v>0</v>
      </c>
      <c r="Y32" s="18"/>
      <c r="Z32" s="18">
        <f t="shared" si="41"/>
        <v>112.55266854239966</v>
      </c>
      <c r="AA32" s="18">
        <f t="shared" si="35"/>
        <v>133.67260730786276</v>
      </c>
      <c r="AB32" s="18">
        <f t="shared" si="36"/>
        <v>23.428971308607416</v>
      </c>
      <c r="AC32" s="18">
        <f t="shared" si="37"/>
        <v>36.744964245713795</v>
      </c>
      <c r="AD32" s="18">
        <f t="shared" si="38"/>
        <v>0</v>
      </c>
      <c r="AE32" s="18"/>
      <c r="AF32" s="18">
        <f t="shared" si="42"/>
        <v>193.84654286218398</v>
      </c>
      <c r="AH32" s="18"/>
      <c r="AU32" s="18"/>
      <c r="AX32" s="18"/>
      <c r="AY32" s="18"/>
      <c r="AZ32" s="18"/>
      <c r="BA32" s="18"/>
      <c r="BB32" s="18"/>
      <c r="BC32" s="18"/>
      <c r="BD32" s="18"/>
      <c r="BE32" s="18"/>
    </row>
    <row r="33" spans="2:58" x14ac:dyDescent="0.25">
      <c r="B33" s="32" t="str">
        <f>'[1]Table data (2)'!A31</f>
        <v>Nuclear (SMR)</v>
      </c>
      <c r="C33" s="33">
        <v>30</v>
      </c>
      <c r="D33" s="62">
        <v>3</v>
      </c>
      <c r="E33" s="63">
        <v>0.35</v>
      </c>
      <c r="F33" s="62">
        <v>200</v>
      </c>
      <c r="G33" s="62">
        <v>5.33</v>
      </c>
      <c r="H33" s="62">
        <v>0</v>
      </c>
      <c r="I33" s="33"/>
      <c r="J33" s="64">
        <v>15843.613569142846</v>
      </c>
      <c r="K33" s="62">
        <v>0.5</v>
      </c>
      <c r="L33" s="63">
        <v>0.89</v>
      </c>
      <c r="M33" s="33"/>
      <c r="N33" s="64">
        <v>15958.637133859696</v>
      </c>
      <c r="O33" s="62">
        <v>0.7</v>
      </c>
      <c r="P33" s="63">
        <v>0.53</v>
      </c>
      <c r="Q33" s="17"/>
      <c r="R33" s="17"/>
      <c r="U33" s="18">
        <f t="shared" si="30"/>
        <v>175.59779808713722</v>
      </c>
      <c r="V33" s="18">
        <f t="shared" si="31"/>
        <v>5.1428571428571432</v>
      </c>
      <c r="W33" s="18">
        <f t="shared" si="32"/>
        <v>30.982865425067978</v>
      </c>
      <c r="X33" s="18">
        <f t="shared" si="33"/>
        <v>0</v>
      </c>
      <c r="Y33" s="18"/>
      <c r="Z33" s="18">
        <f t="shared" si="41"/>
        <v>211.72352065506234</v>
      </c>
      <c r="AA33" s="18">
        <f t="shared" si="35"/>
        <v>297.01252331624585</v>
      </c>
      <c r="AB33" s="18">
        <f t="shared" si="36"/>
        <v>7.2</v>
      </c>
      <c r="AC33" s="18">
        <f t="shared" si="37"/>
        <v>48.407453260963209</v>
      </c>
      <c r="AD33" s="18">
        <f t="shared" si="38"/>
        <v>0</v>
      </c>
      <c r="AE33" s="18"/>
      <c r="AF33" s="18">
        <f t="shared" si="42"/>
        <v>352.61997657720906</v>
      </c>
      <c r="AH33" s="18"/>
      <c r="AU33" s="18"/>
      <c r="AX33" s="18"/>
      <c r="AY33" s="18"/>
      <c r="AZ33" s="18"/>
      <c r="BA33" s="18"/>
      <c r="BB33" s="18"/>
      <c r="BC33" s="18"/>
      <c r="BD33" s="18"/>
      <c r="BE33" s="18"/>
    </row>
    <row r="34" spans="2:58" x14ac:dyDescent="0.25">
      <c r="B34" s="32" t="str">
        <f>'[1]Table data (2)'!A32</f>
        <v>Large scale solar PV</v>
      </c>
      <c r="C34" s="33">
        <v>30</v>
      </c>
      <c r="D34" s="62">
        <v>0.5</v>
      </c>
      <c r="E34" s="63">
        <v>1</v>
      </c>
      <c r="F34" s="62">
        <v>17</v>
      </c>
      <c r="G34" s="62">
        <v>0</v>
      </c>
      <c r="H34" s="62">
        <v>0</v>
      </c>
      <c r="I34" s="33"/>
      <c r="J34" s="64">
        <v>1117.883772619519</v>
      </c>
      <c r="K34" s="62">
        <v>0</v>
      </c>
      <c r="L34" s="63">
        <v>0.32</v>
      </c>
      <c r="M34" s="33"/>
      <c r="N34" s="64">
        <v>1134.2278256521795</v>
      </c>
      <c r="O34" s="62">
        <v>0</v>
      </c>
      <c r="P34" s="63">
        <v>0.19</v>
      </c>
      <c r="Q34" s="17"/>
      <c r="R34" s="17"/>
      <c r="U34" s="18">
        <f t="shared" si="30"/>
        <v>29.794717659927699</v>
      </c>
      <c r="V34" s="18">
        <f t="shared" si="31"/>
        <v>0</v>
      </c>
      <c r="W34" s="18">
        <f t="shared" si="32"/>
        <v>6.0644977168949765</v>
      </c>
      <c r="X34" s="18">
        <f t="shared" si="33"/>
        <v>0</v>
      </c>
      <c r="Y34" s="18"/>
      <c r="Z34" s="18">
        <f t="shared" si="41"/>
        <v>35.859215376822675</v>
      </c>
      <c r="AA34" s="18">
        <f t="shared" si="35"/>
        <v>50.914243735490302</v>
      </c>
      <c r="AB34" s="18">
        <f t="shared" si="36"/>
        <v>0</v>
      </c>
      <c r="AC34" s="18">
        <f t="shared" si="37"/>
        <v>10.213890891612593</v>
      </c>
      <c r="AD34" s="18">
        <f t="shared" si="38"/>
        <v>0</v>
      </c>
      <c r="AE34" s="18"/>
      <c r="AF34" s="18">
        <f t="shared" si="42"/>
        <v>61.128134627102895</v>
      </c>
      <c r="AH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</row>
    <row r="35" spans="2:58" x14ac:dyDescent="0.25">
      <c r="B35" s="32" t="str">
        <f>'[1]Table data (2)'!A34</f>
        <v>Wind onshore</v>
      </c>
      <c r="C35" s="33">
        <v>25</v>
      </c>
      <c r="D35" s="62">
        <v>1</v>
      </c>
      <c r="E35" s="63">
        <v>1</v>
      </c>
      <c r="F35" s="62">
        <v>25</v>
      </c>
      <c r="G35" s="62">
        <v>0</v>
      </c>
      <c r="H35" s="62">
        <v>0</v>
      </c>
      <c r="I35" s="33"/>
      <c r="J35" s="64">
        <v>1944.0601661389337</v>
      </c>
      <c r="K35" s="62">
        <v>0</v>
      </c>
      <c r="L35" s="63">
        <v>0.48</v>
      </c>
      <c r="M35" s="33"/>
      <c r="N35" s="64">
        <v>2104.7412128637784</v>
      </c>
      <c r="O35" s="62">
        <v>0</v>
      </c>
      <c r="P35" s="63">
        <v>0.28999999999999998</v>
      </c>
      <c r="Q35" s="17"/>
      <c r="R35" s="17"/>
      <c r="U35" s="18">
        <f t="shared" si="30"/>
        <v>38.297601970858217</v>
      </c>
      <c r="V35" s="18">
        <f t="shared" si="31"/>
        <v>0</v>
      </c>
      <c r="W35" s="18">
        <f t="shared" si="32"/>
        <v>5.9455859969558595</v>
      </c>
      <c r="X35" s="18">
        <f t="shared" si="33"/>
        <v>0</v>
      </c>
      <c r="Y35" s="18"/>
      <c r="Z35" s="18">
        <f t="shared" si="41"/>
        <v>44.24318796781408</v>
      </c>
      <c r="AA35" s="18">
        <f t="shared" si="35"/>
        <v>68.628392127788246</v>
      </c>
      <c r="AB35" s="18">
        <f t="shared" si="36"/>
        <v>0</v>
      </c>
      <c r="AC35" s="18">
        <f t="shared" si="37"/>
        <v>9.8409699259959069</v>
      </c>
      <c r="AD35" s="18">
        <f t="shared" si="38"/>
        <v>0</v>
      </c>
      <c r="AF35" s="18">
        <f t="shared" si="42"/>
        <v>78.469362053784153</v>
      </c>
      <c r="AH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</row>
    <row r="36" spans="2:58" x14ac:dyDescent="0.25">
      <c r="B36" s="32" t="str">
        <f>'[1]Table data (2)'!A35</f>
        <v>Wind offshore</v>
      </c>
      <c r="C36" s="33">
        <v>25</v>
      </c>
      <c r="D36" s="62">
        <v>3</v>
      </c>
      <c r="E36" s="63">
        <v>1</v>
      </c>
      <c r="F36" s="62">
        <v>149.9</v>
      </c>
      <c r="G36" s="62">
        <v>0</v>
      </c>
      <c r="H36" s="62">
        <v>0</v>
      </c>
      <c r="I36" s="33"/>
      <c r="J36" s="64">
        <v>2950.0992122771395</v>
      </c>
      <c r="K36" s="62">
        <v>0</v>
      </c>
      <c r="L36" s="63">
        <v>0.54</v>
      </c>
      <c r="M36" s="33"/>
      <c r="N36" s="64">
        <v>5088.8718947410844</v>
      </c>
      <c r="O36" s="62">
        <v>0</v>
      </c>
      <c r="P36" s="63">
        <v>0.4</v>
      </c>
      <c r="U36" s="18">
        <f t="shared" si="30"/>
        <v>58.033099035047712</v>
      </c>
      <c r="V36" s="18">
        <f t="shared" si="31"/>
        <v>0</v>
      </c>
      <c r="W36" s="18">
        <f t="shared" si="32"/>
        <v>31.688652122442072</v>
      </c>
      <c r="X36" s="18">
        <f t="shared" si="33"/>
        <v>0</v>
      </c>
      <c r="Y36" s="18"/>
      <c r="Z36" s="18">
        <f t="shared" si="41"/>
        <v>89.721751157489791</v>
      </c>
      <c r="AA36" s="18">
        <f t="shared" si="35"/>
        <v>135.14327155862105</v>
      </c>
      <c r="AB36" s="18">
        <f t="shared" si="36"/>
        <v>0</v>
      </c>
      <c r="AC36" s="18">
        <f t="shared" si="37"/>
        <v>42.779680365296805</v>
      </c>
      <c r="AD36" s="18">
        <f t="shared" si="38"/>
        <v>0</v>
      </c>
      <c r="AE36" s="18"/>
      <c r="AF36" s="18">
        <f t="shared" ref="AF36" si="43">SUM(AA36:AE36)</f>
        <v>177.92295192391785</v>
      </c>
      <c r="AH36" s="18"/>
      <c r="AX36" s="18"/>
      <c r="AY36" s="18"/>
      <c r="AZ36" s="18"/>
      <c r="BA36" s="18"/>
      <c r="BB36" s="18"/>
      <c r="BC36" s="18"/>
      <c r="BD36" s="18"/>
      <c r="BE36" s="18"/>
    </row>
    <row r="37" spans="2:58" x14ac:dyDescent="0.25">
      <c r="B37" s="32">
        <f>'[1]Table data (2)'!A36</f>
        <v>2040</v>
      </c>
      <c r="C37" s="33"/>
      <c r="D37" s="62"/>
      <c r="E37" s="63"/>
      <c r="F37" s="62"/>
      <c r="G37" s="62"/>
      <c r="H37" s="62"/>
      <c r="I37" s="33"/>
      <c r="J37" s="64"/>
      <c r="K37" s="62"/>
      <c r="L37" s="63"/>
      <c r="M37" s="33"/>
      <c r="N37" s="64"/>
      <c r="O37" s="62"/>
      <c r="P37" s="63"/>
      <c r="Q37" s="17"/>
      <c r="R37" s="17"/>
      <c r="AE37" s="18"/>
      <c r="AF37" s="18"/>
      <c r="AH37" s="18"/>
      <c r="AX37" s="18"/>
      <c r="AY37" s="18"/>
      <c r="AZ37" s="18"/>
      <c r="BA37" s="18"/>
      <c r="BB37" s="18"/>
      <c r="BC37" s="18"/>
      <c r="BD37" s="18"/>
      <c r="BE37" s="18"/>
    </row>
    <row r="38" spans="2:58" x14ac:dyDescent="0.25">
      <c r="B38" s="32" t="str">
        <f>'[1]Table data (2)'!A37</f>
        <v>Gas with CCS</v>
      </c>
      <c r="C38" s="33">
        <v>25</v>
      </c>
      <c r="D38" s="62">
        <v>1.5</v>
      </c>
      <c r="E38" s="63">
        <v>0.439</v>
      </c>
      <c r="F38" s="62">
        <v>16.350000000000001</v>
      </c>
      <c r="G38" s="62">
        <v>7.2</v>
      </c>
      <c r="H38" s="62">
        <v>1.92</v>
      </c>
      <c r="I38" s="33"/>
      <c r="J38" s="64">
        <v>3727.3660989836494</v>
      </c>
      <c r="K38" s="62">
        <v>7.6112473263545652</v>
      </c>
      <c r="L38" s="63">
        <v>0.89</v>
      </c>
      <c r="M38" s="33"/>
      <c r="N38" s="64">
        <v>3883.3940765944562</v>
      </c>
      <c r="O38" s="62">
        <v>15.230107161380124</v>
      </c>
      <c r="P38" s="63">
        <v>0.53</v>
      </c>
      <c r="Q38" s="17"/>
      <c r="R38" s="17"/>
      <c r="U38" s="18">
        <f t="shared" ref="U38:U51" si="44">J38*1000*((1+$V$2)^$D38)*$V$2*((1+$V$2)^$C38)/(((1+$V$2)^$C38)-1)/(8760*L38)</f>
        <v>40.770647358918346</v>
      </c>
      <c r="V38" s="18">
        <f t="shared" ref="V38:V51" si="45">K38*3.6/$E38</f>
        <v>62.415695614752707</v>
      </c>
      <c r="W38" s="18">
        <f t="shared" ref="W38:W51" si="46">$G38+(($F38*1000)/(8760*L38))</f>
        <v>9.2971217484993076</v>
      </c>
      <c r="X38" s="18">
        <f t="shared" ref="X38:X51" si="47">$H38</f>
        <v>1.92</v>
      </c>
      <c r="Y38" s="18"/>
      <c r="Z38" s="18">
        <f t="shared" ref="Z38:Z42" si="48">SUM(U38:Y38)</f>
        <v>114.40346472217037</v>
      </c>
      <c r="AA38" s="18">
        <f t="shared" ref="AA38:AA51" si="49">N38*1000*((1+$V$2)^$D38)*$V$2*((1+$V$2)^$C38)/(((1+$V$2)^$C38)-1)/(8760*P38)</f>
        <v>71.329824787651006</v>
      </c>
      <c r="AB38" s="18">
        <f t="shared" ref="AB38:AB51" si="50">O38*3.6/$E38</f>
        <v>124.89381726872084</v>
      </c>
      <c r="AC38" s="18">
        <f t="shared" ref="AC38:AC51" si="51">$G38+(($F38*1000)/(8760*P38))</f>
        <v>10.721581804083744</v>
      </c>
      <c r="AD38" s="18">
        <f t="shared" ref="AD38:AD51" si="52">$H38</f>
        <v>1.92</v>
      </c>
      <c r="AE38" s="18"/>
      <c r="AF38" s="18">
        <f>SUM(AA38:AE38)</f>
        <v>208.86522386045556</v>
      </c>
      <c r="AX38" s="18"/>
      <c r="AY38" s="18"/>
      <c r="AZ38" s="18"/>
      <c r="BA38" s="18"/>
      <c r="BB38" s="18"/>
      <c r="BC38" s="18"/>
      <c r="BD38" s="18"/>
      <c r="BE38" s="18"/>
    </row>
    <row r="39" spans="2:58" x14ac:dyDescent="0.25">
      <c r="B39" s="32" t="str">
        <f>'[1]Table data (2)'!A38</f>
        <v>Gas combined cycle</v>
      </c>
      <c r="C39" s="33">
        <v>25</v>
      </c>
      <c r="D39" s="62">
        <v>1.5</v>
      </c>
      <c r="E39" s="63">
        <v>0.50900000000000001</v>
      </c>
      <c r="F39" s="62">
        <v>10.9</v>
      </c>
      <c r="G39" s="62">
        <v>3.7</v>
      </c>
      <c r="H39" s="62">
        <v>0</v>
      </c>
      <c r="I39" s="33"/>
      <c r="J39" s="64">
        <v>1701.7703181551396</v>
      </c>
      <c r="K39" s="62">
        <v>7.6112473263545652</v>
      </c>
      <c r="L39" s="63">
        <v>0.89</v>
      </c>
      <c r="M39" s="33"/>
      <c r="N39" s="64">
        <v>1701.7703181551396</v>
      </c>
      <c r="O39" s="62">
        <v>15.230107161380124</v>
      </c>
      <c r="P39" s="63">
        <v>0.53</v>
      </c>
      <c r="Q39" s="17"/>
      <c r="R39" s="17"/>
      <c r="U39" s="18">
        <f t="shared" si="44"/>
        <v>18.614291079777789</v>
      </c>
      <c r="V39" s="18">
        <f t="shared" si="45"/>
        <v>53.832004665769034</v>
      </c>
      <c r="W39" s="18">
        <f t="shared" si="46"/>
        <v>5.0980811656662048</v>
      </c>
      <c r="X39" s="18">
        <f t="shared" si="47"/>
        <v>0</v>
      </c>
      <c r="Y39" s="18"/>
      <c r="Z39" s="18">
        <f t="shared" si="48"/>
        <v>77.544376911213021</v>
      </c>
      <c r="AA39" s="18">
        <f t="shared" si="49"/>
        <v>31.257960492457045</v>
      </c>
      <c r="AB39" s="18">
        <f t="shared" si="50"/>
        <v>107.7178502573054</v>
      </c>
      <c r="AC39" s="18">
        <f t="shared" si="51"/>
        <v>6.0477212027224949</v>
      </c>
      <c r="AD39" s="18">
        <f t="shared" si="52"/>
        <v>0</v>
      </c>
      <c r="AE39" s="18"/>
      <c r="AF39" s="18">
        <f>SUM(AA39:AE39)</f>
        <v>145.02353195248494</v>
      </c>
      <c r="AH39" s="18"/>
      <c r="AX39" s="18"/>
      <c r="AY39" s="18"/>
      <c r="AZ39" s="18"/>
      <c r="BA39" s="18"/>
      <c r="BB39" s="18"/>
      <c r="BC39" s="18"/>
      <c r="BD39" s="18"/>
      <c r="BE39" s="18"/>
    </row>
    <row r="40" spans="2:58" x14ac:dyDescent="0.25">
      <c r="B40" s="32" t="str">
        <f>'[1]Table data (2)'!A39</f>
        <v>Gas open cycle (small)</v>
      </c>
      <c r="C40" s="33">
        <v>25</v>
      </c>
      <c r="D40" s="62">
        <v>1.5</v>
      </c>
      <c r="E40" s="63">
        <v>0.3594</v>
      </c>
      <c r="F40" s="62">
        <v>12.6</v>
      </c>
      <c r="G40" s="62">
        <v>12</v>
      </c>
      <c r="H40" s="62">
        <v>0</v>
      </c>
      <c r="I40" s="33"/>
      <c r="J40" s="64">
        <v>1408.1357988583263</v>
      </c>
      <c r="K40" s="62">
        <v>7.6112473263545652</v>
      </c>
      <c r="L40" s="63">
        <v>0.2</v>
      </c>
      <c r="M40" s="33"/>
      <c r="N40" s="64">
        <v>1408.1357988583263</v>
      </c>
      <c r="O40" s="62">
        <v>15.230107161380124</v>
      </c>
      <c r="P40" s="63">
        <v>0.2</v>
      </c>
      <c r="Q40" s="17"/>
      <c r="R40" s="17"/>
      <c r="U40" s="18">
        <f t="shared" si="44"/>
        <v>68.540948007353734</v>
      </c>
      <c r="V40" s="18">
        <f t="shared" si="45"/>
        <v>76.239539162149242</v>
      </c>
      <c r="W40" s="18">
        <f t="shared" si="46"/>
        <v>19.19178082191781</v>
      </c>
      <c r="X40" s="18">
        <f t="shared" si="47"/>
        <v>0</v>
      </c>
      <c r="Y40" s="18"/>
      <c r="Z40" s="18">
        <f t="shared" si="48"/>
        <v>163.97226799142078</v>
      </c>
      <c r="AA40" s="18">
        <f t="shared" si="49"/>
        <v>68.540948007353734</v>
      </c>
      <c r="AB40" s="18">
        <f t="shared" si="50"/>
        <v>152.55533049796452</v>
      </c>
      <c r="AC40" s="18">
        <f t="shared" si="51"/>
        <v>19.19178082191781</v>
      </c>
      <c r="AD40" s="18">
        <f t="shared" si="52"/>
        <v>0</v>
      </c>
      <c r="AE40" s="18"/>
      <c r="AF40" s="18">
        <f>SUM(AA40:AE40)</f>
        <v>240.28805932723606</v>
      </c>
      <c r="AH40" s="18"/>
      <c r="AX40" s="18"/>
      <c r="AY40" s="18"/>
      <c r="AZ40" s="18"/>
      <c r="BA40" s="18"/>
      <c r="BB40" s="18"/>
      <c r="BC40" s="18"/>
      <c r="BD40" s="18"/>
      <c r="BE40" s="18"/>
    </row>
    <row r="41" spans="2:58" x14ac:dyDescent="0.25">
      <c r="B41" s="32" t="str">
        <f>'[1]Table data (2)'!A40</f>
        <v>Gas open cycle (large)</v>
      </c>
      <c r="C41" s="33">
        <v>25</v>
      </c>
      <c r="D41" s="62">
        <v>1.25</v>
      </c>
      <c r="E41" s="63">
        <v>0.33300000000000002</v>
      </c>
      <c r="F41" s="62">
        <v>10.199999999999999</v>
      </c>
      <c r="G41" s="62">
        <v>7.3</v>
      </c>
      <c r="H41" s="62">
        <v>0</v>
      </c>
      <c r="I41" s="33"/>
      <c r="J41" s="64">
        <v>850.17670014567818</v>
      </c>
      <c r="K41" s="62">
        <v>7.6112473263545652</v>
      </c>
      <c r="L41" s="63">
        <v>0.2</v>
      </c>
      <c r="M41" s="33"/>
      <c r="N41" s="64">
        <v>850.17670014567818</v>
      </c>
      <c r="O41" s="62">
        <v>15.230107161380124</v>
      </c>
      <c r="P41" s="63">
        <v>0.2</v>
      </c>
      <c r="Q41" s="17"/>
      <c r="R41" s="17"/>
      <c r="U41" s="18">
        <f t="shared" si="44"/>
        <v>40.784819335750505</v>
      </c>
      <c r="V41" s="18">
        <f t="shared" si="45"/>
        <v>82.28375487950882</v>
      </c>
      <c r="W41" s="18">
        <f t="shared" si="46"/>
        <v>13.121917808219177</v>
      </c>
      <c r="X41" s="18">
        <f t="shared" si="47"/>
        <v>0</v>
      </c>
      <c r="Y41" s="18"/>
      <c r="Z41" s="18">
        <f t="shared" si="48"/>
        <v>136.1904920234785</v>
      </c>
      <c r="AA41" s="18">
        <f t="shared" si="49"/>
        <v>40.784819335750505</v>
      </c>
      <c r="AB41" s="18">
        <f t="shared" si="50"/>
        <v>164.64980715005538</v>
      </c>
      <c r="AC41" s="18">
        <f t="shared" si="51"/>
        <v>13.121917808219177</v>
      </c>
      <c r="AD41" s="18">
        <f t="shared" si="52"/>
        <v>0</v>
      </c>
      <c r="AF41" s="18">
        <f>SUM(AA41:AE41)</f>
        <v>218.55654429402506</v>
      </c>
      <c r="AH41" s="18"/>
      <c r="AX41" s="18"/>
      <c r="AY41" s="18"/>
      <c r="AZ41" s="18"/>
      <c r="BA41" s="18"/>
      <c r="BB41" s="18"/>
      <c r="BC41" s="18"/>
      <c r="BD41" s="18"/>
      <c r="BE41" s="18"/>
    </row>
    <row r="42" spans="2:58" x14ac:dyDescent="0.25">
      <c r="B42" s="32" t="str">
        <f>'[1]Table data (2)'!A41</f>
        <v>Gas reciprocating</v>
      </c>
      <c r="C42" s="33">
        <v>25</v>
      </c>
      <c r="D42" s="62">
        <v>1.1153846153846154</v>
      </c>
      <c r="E42" s="63">
        <v>0.40899999999999997</v>
      </c>
      <c r="F42" s="62">
        <v>24.1</v>
      </c>
      <c r="G42" s="62">
        <v>7.6</v>
      </c>
      <c r="H42" s="62">
        <v>0</v>
      </c>
      <c r="I42" s="33"/>
      <c r="J42" s="64">
        <v>1784.7302566925307</v>
      </c>
      <c r="K42" s="62">
        <v>7.6112473263545652</v>
      </c>
      <c r="L42" s="63">
        <v>0.2</v>
      </c>
      <c r="M42" s="33"/>
      <c r="N42" s="64">
        <v>1784.7302566925307</v>
      </c>
      <c r="O42" s="62">
        <v>15.230107161380124</v>
      </c>
      <c r="P42" s="63">
        <v>0.2</v>
      </c>
      <c r="Q42" s="17"/>
      <c r="R42" s="17"/>
      <c r="U42" s="18">
        <f t="shared" si="44"/>
        <v>84.949511821601334</v>
      </c>
      <c r="V42" s="18">
        <f t="shared" si="45"/>
        <v>66.993863997252902</v>
      </c>
      <c r="W42" s="18">
        <f t="shared" si="46"/>
        <v>21.355707762557078</v>
      </c>
      <c r="X42" s="18">
        <f t="shared" si="47"/>
        <v>0</v>
      </c>
      <c r="Y42" s="18"/>
      <c r="Z42" s="18">
        <f t="shared" si="48"/>
        <v>173.29908358141131</v>
      </c>
      <c r="AA42" s="18">
        <f t="shared" si="49"/>
        <v>84.949511821601334</v>
      </c>
      <c r="AB42" s="18">
        <f t="shared" si="50"/>
        <v>134.05473296080305</v>
      </c>
      <c r="AC42" s="18">
        <f t="shared" si="51"/>
        <v>21.355707762557078</v>
      </c>
      <c r="AD42" s="18">
        <f t="shared" si="52"/>
        <v>0</v>
      </c>
      <c r="AE42" s="18"/>
      <c r="AF42" s="18">
        <f>SUM(AA42:AE42)</f>
        <v>240.35995254496146</v>
      </c>
      <c r="AX42" s="18"/>
      <c r="AY42" s="18"/>
      <c r="AZ42" s="18"/>
      <c r="BA42" s="18"/>
      <c r="BB42" s="18"/>
      <c r="BC42" s="18"/>
      <c r="BD42" s="18"/>
      <c r="BE42" s="18"/>
    </row>
    <row r="43" spans="2:58" x14ac:dyDescent="0.25">
      <c r="B43" s="32" t="str">
        <f>'[1]Table data (2)'!A42</f>
        <v>Hydrogen reciprocating</v>
      </c>
      <c r="C43" s="33">
        <v>25</v>
      </c>
      <c r="D43" s="62">
        <v>1</v>
      </c>
      <c r="E43" s="63">
        <v>0.32</v>
      </c>
      <c r="F43" s="62">
        <v>33</v>
      </c>
      <c r="G43" s="62">
        <v>0</v>
      </c>
      <c r="H43" s="62">
        <v>0</v>
      </c>
      <c r="I43" s="33"/>
      <c r="J43" s="64">
        <v>2171.1489177745825</v>
      </c>
      <c r="K43" s="62">
        <v>24.526442445714281</v>
      </c>
      <c r="L43" s="63">
        <v>0.2</v>
      </c>
      <c r="M43" s="64"/>
      <c r="N43" s="64">
        <v>2171.1489177745825</v>
      </c>
      <c r="O43" s="62">
        <v>29.112884005714282</v>
      </c>
      <c r="P43" s="63">
        <v>0.2</v>
      </c>
      <c r="Q43" s="17"/>
      <c r="R43" s="17"/>
      <c r="U43" s="18">
        <f t="shared" si="44"/>
        <v>102.65089344949605</v>
      </c>
      <c r="V43" s="18">
        <f t="shared" si="45"/>
        <v>275.92247751428567</v>
      </c>
      <c r="W43" s="18">
        <f t="shared" si="46"/>
        <v>18.835616438356166</v>
      </c>
      <c r="X43" s="18">
        <f t="shared" si="47"/>
        <v>0</v>
      </c>
      <c r="Y43" s="18"/>
      <c r="Z43" s="18">
        <f t="shared" ref="Z43" si="53">SUM(U43:Y43)</f>
        <v>397.40898740213788</v>
      </c>
      <c r="AA43" s="18">
        <f t="shared" si="49"/>
        <v>102.65089344949605</v>
      </c>
      <c r="AB43" s="18">
        <f t="shared" si="50"/>
        <v>327.51994506428565</v>
      </c>
      <c r="AC43" s="18">
        <f t="shared" si="51"/>
        <v>18.835616438356166</v>
      </c>
      <c r="AD43" s="18">
        <f t="shared" si="52"/>
        <v>0</v>
      </c>
      <c r="AE43" s="18"/>
      <c r="AF43" s="18">
        <f t="shared" ref="AF43" si="54">SUM(AA43:AE43)</f>
        <v>449.00645495213786</v>
      </c>
      <c r="AH43" s="18"/>
      <c r="AX43" s="18"/>
      <c r="AY43" s="18"/>
      <c r="AZ43" s="18"/>
      <c r="BA43" s="18"/>
      <c r="BB43" s="18"/>
      <c r="BC43" s="18"/>
      <c r="BD43" s="18"/>
      <c r="BE43" s="18"/>
    </row>
    <row r="44" spans="2:58" x14ac:dyDescent="0.25">
      <c r="B44" s="32" t="str">
        <f>'[1]Table data (2)'!A43</f>
        <v>Black coal with CCS</v>
      </c>
      <c r="C44" s="33">
        <v>30</v>
      </c>
      <c r="D44" s="62">
        <v>2</v>
      </c>
      <c r="E44" s="63">
        <v>0.30049999999999999</v>
      </c>
      <c r="F44" s="62">
        <v>77.8</v>
      </c>
      <c r="G44" s="62">
        <v>7.95</v>
      </c>
      <c r="H44" s="62">
        <v>4.13</v>
      </c>
      <c r="I44" s="33"/>
      <c r="J44" s="64">
        <v>9247.5572244692266</v>
      </c>
      <c r="K44" s="62">
        <v>2.4923735558528386</v>
      </c>
      <c r="L44" s="63">
        <v>0.89</v>
      </c>
      <c r="M44" s="33"/>
      <c r="N44" s="64">
        <v>9405.9206883426014</v>
      </c>
      <c r="O44" s="62">
        <v>3.77548190925897</v>
      </c>
      <c r="P44" s="63">
        <v>0.53</v>
      </c>
      <c r="Q44" s="17"/>
      <c r="R44" s="17"/>
      <c r="U44" s="18">
        <f t="shared" si="44"/>
        <v>96.700108141416493</v>
      </c>
      <c r="V44" s="18">
        <f t="shared" si="45"/>
        <v>29.858718140000729</v>
      </c>
      <c r="W44" s="18">
        <f t="shared" si="46"/>
        <v>17.928964650351443</v>
      </c>
      <c r="X44" s="18">
        <f t="shared" si="47"/>
        <v>4.13</v>
      </c>
      <c r="Y44" s="18"/>
      <c r="Z44" s="18">
        <f t="shared" ref="Z44:Z51" si="55">SUM(U44:Y44)</f>
        <v>148.61779093176867</v>
      </c>
      <c r="AA44" s="18">
        <f t="shared" si="49"/>
        <v>165.16399602709498</v>
      </c>
      <c r="AB44" s="18">
        <f t="shared" si="50"/>
        <v>45.230398912919441</v>
      </c>
      <c r="AC44" s="18">
        <f t="shared" si="51"/>
        <v>24.707129318514689</v>
      </c>
      <c r="AD44" s="18">
        <f t="shared" si="52"/>
        <v>4.13</v>
      </c>
      <c r="AE44" s="18"/>
      <c r="AF44" s="18">
        <f t="shared" ref="AF44:AF50" si="56">SUM(AA44:AE44)</f>
        <v>239.23152425852911</v>
      </c>
      <c r="AH44" s="18"/>
    </row>
    <row r="45" spans="2:58" x14ac:dyDescent="0.25">
      <c r="B45" s="32" t="str">
        <f>'[1]Table data (2)'!A44</f>
        <v>Black coal</v>
      </c>
      <c r="C45" s="33">
        <v>30</v>
      </c>
      <c r="D45" s="62">
        <v>2</v>
      </c>
      <c r="E45" s="63">
        <v>0.4011142061281337</v>
      </c>
      <c r="F45" s="62">
        <v>53.2</v>
      </c>
      <c r="G45" s="62">
        <v>4.21</v>
      </c>
      <c r="H45" s="62">
        <v>0</v>
      </c>
      <c r="I45" s="33"/>
      <c r="J45" s="64">
        <v>4741.0591796821282</v>
      </c>
      <c r="K45" s="62">
        <v>2.4923735558528386</v>
      </c>
      <c r="L45" s="63">
        <v>0.89</v>
      </c>
      <c r="M45" s="33"/>
      <c r="N45" s="64">
        <v>4741.0591796821282</v>
      </c>
      <c r="O45" s="62">
        <v>3.77548190925897</v>
      </c>
      <c r="P45" s="63">
        <v>0.53</v>
      </c>
      <c r="Q45" s="17"/>
      <c r="R45" s="17"/>
      <c r="U45" s="18">
        <f t="shared" si="44"/>
        <v>49.576436701253407</v>
      </c>
      <c r="V45" s="18">
        <f t="shared" si="45"/>
        <v>22.369052663779229</v>
      </c>
      <c r="W45" s="18">
        <f t="shared" si="46"/>
        <v>11.033662203068083</v>
      </c>
      <c r="X45" s="18">
        <f t="shared" si="47"/>
        <v>0</v>
      </c>
      <c r="Y45" s="18"/>
      <c r="Z45" s="18">
        <f t="shared" si="55"/>
        <v>82.979151568100718</v>
      </c>
      <c r="AA45" s="18">
        <f t="shared" si="49"/>
        <v>83.25099747946328</v>
      </c>
      <c r="AB45" s="18">
        <f t="shared" si="50"/>
        <v>33.884950135599254</v>
      </c>
      <c r="AC45" s="18">
        <f t="shared" si="51"/>
        <v>15.668602567416215</v>
      </c>
      <c r="AD45" s="18">
        <f t="shared" si="52"/>
        <v>0</v>
      </c>
      <c r="AE45" s="18"/>
      <c r="AF45" s="18">
        <f t="shared" si="56"/>
        <v>132.80455018247875</v>
      </c>
      <c r="AH45" s="18"/>
    </row>
    <row r="46" spans="2:58" x14ac:dyDescent="0.25">
      <c r="B46" s="32" t="str">
        <f>'[1]Table data (2)'!A45</f>
        <v>Brown coal</v>
      </c>
      <c r="C46" s="33">
        <v>30</v>
      </c>
      <c r="D46" s="62">
        <v>4</v>
      </c>
      <c r="E46" s="63">
        <v>0.31754432389521037</v>
      </c>
      <c r="F46" s="62">
        <v>69</v>
      </c>
      <c r="G46" s="62">
        <v>5.27</v>
      </c>
      <c r="H46" s="62">
        <v>0</v>
      </c>
      <c r="I46" s="33"/>
      <c r="J46" s="64">
        <v>7317.5435620988656</v>
      </c>
      <c r="K46" s="62">
        <v>0.72</v>
      </c>
      <c r="L46" s="63">
        <v>0.89</v>
      </c>
      <c r="M46" s="33"/>
      <c r="N46" s="64">
        <v>7317.5435620988656</v>
      </c>
      <c r="O46" s="62">
        <v>0.73</v>
      </c>
      <c r="P46" s="63">
        <v>0.53</v>
      </c>
      <c r="Q46" s="17"/>
      <c r="R46" s="17"/>
      <c r="U46" s="18">
        <f t="shared" si="44"/>
        <v>85.959728109294772</v>
      </c>
      <c r="V46" s="18">
        <f t="shared" si="45"/>
        <v>8.1626399999999997</v>
      </c>
      <c r="W46" s="18">
        <f t="shared" si="46"/>
        <v>14.120238571648452</v>
      </c>
      <c r="X46" s="18">
        <f t="shared" si="47"/>
        <v>0</v>
      </c>
      <c r="Y46" s="18"/>
      <c r="Z46" s="18">
        <f t="shared" si="55"/>
        <v>108.24260668094323</v>
      </c>
      <c r="AA46" s="18">
        <f t="shared" si="49"/>
        <v>144.34746795711766</v>
      </c>
      <c r="AB46" s="18">
        <f t="shared" si="50"/>
        <v>8.2760100000000012</v>
      </c>
      <c r="AC46" s="18">
        <f t="shared" si="51"/>
        <v>20.131721375032306</v>
      </c>
      <c r="AD46" s="18">
        <f t="shared" si="52"/>
        <v>0</v>
      </c>
      <c r="AE46" s="18"/>
      <c r="AF46" s="18">
        <f t="shared" si="56"/>
        <v>172.75519933214997</v>
      </c>
      <c r="AH46" s="18"/>
    </row>
    <row r="47" spans="2:58" x14ac:dyDescent="0.25">
      <c r="B47" s="32" t="str">
        <f>'[1]Table data (2)'!A46</f>
        <v>Biomass (small scale)</v>
      </c>
      <c r="C47" s="33">
        <v>30</v>
      </c>
      <c r="D47" s="62">
        <v>1.25</v>
      </c>
      <c r="E47" s="63">
        <v>0.2858</v>
      </c>
      <c r="F47" s="62">
        <v>131.6</v>
      </c>
      <c r="G47" s="62">
        <v>8.4</v>
      </c>
      <c r="H47" s="62">
        <v>0</v>
      </c>
      <c r="I47" s="33"/>
      <c r="J47" s="64">
        <v>7533.6067837028704</v>
      </c>
      <c r="K47" s="62">
        <v>0.62</v>
      </c>
      <c r="L47" s="63">
        <v>0.89</v>
      </c>
      <c r="M47" s="33"/>
      <c r="N47" s="64">
        <v>8099.0100013470774</v>
      </c>
      <c r="O47" s="62">
        <v>1.8599999999999999</v>
      </c>
      <c r="P47" s="63">
        <v>0.53</v>
      </c>
      <c r="Q47" s="17"/>
      <c r="R47" s="17"/>
      <c r="U47" s="18">
        <f t="shared" si="44"/>
        <v>75.41438811419664</v>
      </c>
      <c r="V47" s="18">
        <f t="shared" si="45"/>
        <v>7.8096571028691404</v>
      </c>
      <c r="W47" s="18">
        <f t="shared" si="46"/>
        <v>25.279585449694729</v>
      </c>
      <c r="X47" s="18">
        <f t="shared" si="47"/>
        <v>0</v>
      </c>
      <c r="Y47" s="18"/>
      <c r="Z47" s="18">
        <f t="shared" si="55"/>
        <v>108.5036306667605</v>
      </c>
      <c r="AA47" s="18">
        <f t="shared" si="49"/>
        <v>136.1436329777377</v>
      </c>
      <c r="AB47" s="18">
        <f t="shared" si="50"/>
        <v>23.428971308607416</v>
      </c>
      <c r="AC47" s="18">
        <f t="shared" si="51"/>
        <v>36.744964245713795</v>
      </c>
      <c r="AD47" s="18">
        <f t="shared" si="52"/>
        <v>0</v>
      </c>
      <c r="AE47" s="18"/>
      <c r="AF47" s="18">
        <f t="shared" si="56"/>
        <v>196.31756853205889</v>
      </c>
      <c r="AH47" s="18"/>
    </row>
    <row r="48" spans="2:58" x14ac:dyDescent="0.25">
      <c r="B48" s="32" t="str">
        <f>'[1]Table data (2)'!A47</f>
        <v>Nuclear (SMR)</v>
      </c>
      <c r="C48" s="33">
        <v>30</v>
      </c>
      <c r="D48" s="62">
        <v>3</v>
      </c>
      <c r="E48" s="63">
        <v>0.4</v>
      </c>
      <c r="F48" s="62">
        <v>200</v>
      </c>
      <c r="G48" s="62">
        <v>5.33</v>
      </c>
      <c r="H48" s="62">
        <v>0</v>
      </c>
      <c r="I48" s="33"/>
      <c r="J48" s="64">
        <v>10865.914578023567</v>
      </c>
      <c r="K48" s="62">
        <v>0.5</v>
      </c>
      <c r="L48" s="63">
        <v>0.89</v>
      </c>
      <c r="M48" s="33"/>
      <c r="N48" s="64">
        <v>15455.271784153687</v>
      </c>
      <c r="O48" s="62">
        <v>0.7</v>
      </c>
      <c r="P48" s="63">
        <v>0.53</v>
      </c>
      <c r="Q48" s="17"/>
      <c r="R48" s="17"/>
      <c r="U48" s="18">
        <f t="shared" si="44"/>
        <v>120.42900855774212</v>
      </c>
      <c r="V48" s="18">
        <f t="shared" si="45"/>
        <v>4.5</v>
      </c>
      <c r="W48" s="18">
        <f t="shared" si="46"/>
        <v>30.982865425067978</v>
      </c>
      <c r="X48" s="18">
        <f t="shared" si="47"/>
        <v>0</v>
      </c>
      <c r="Y48" s="18"/>
      <c r="Z48" s="18">
        <f t="shared" si="55"/>
        <v>155.91187398281011</v>
      </c>
      <c r="AA48" s="18">
        <f t="shared" si="49"/>
        <v>287.64419120792695</v>
      </c>
      <c r="AB48" s="18">
        <f t="shared" si="50"/>
        <v>6.3</v>
      </c>
      <c r="AC48" s="18">
        <f t="shared" si="51"/>
        <v>48.407453260963209</v>
      </c>
      <c r="AD48" s="18">
        <f t="shared" si="52"/>
        <v>0</v>
      </c>
      <c r="AE48" s="18"/>
      <c r="AF48" s="18">
        <f t="shared" si="56"/>
        <v>342.35164446889019</v>
      </c>
      <c r="AH48" s="18"/>
    </row>
    <row r="49" spans="2:35" x14ac:dyDescent="0.25">
      <c r="B49" s="32" t="str">
        <f>'[1]Table data (2)'!A48</f>
        <v>Large scale solar PV</v>
      </c>
      <c r="C49" s="33">
        <v>30</v>
      </c>
      <c r="D49" s="62">
        <v>0.5</v>
      </c>
      <c r="E49" s="63">
        <v>1</v>
      </c>
      <c r="F49" s="62">
        <v>17</v>
      </c>
      <c r="G49" s="62">
        <v>0</v>
      </c>
      <c r="H49" s="62">
        <v>0</v>
      </c>
      <c r="I49" s="33"/>
      <c r="J49" s="64">
        <v>642.88589381758914</v>
      </c>
      <c r="K49" s="62">
        <v>0</v>
      </c>
      <c r="L49" s="63">
        <v>0.32</v>
      </c>
      <c r="M49" s="33"/>
      <c r="N49" s="64">
        <v>903.33713214904003</v>
      </c>
      <c r="O49" s="62">
        <v>0</v>
      </c>
      <c r="P49" s="63">
        <v>0.19</v>
      </c>
      <c r="Q49" s="17"/>
      <c r="R49" s="17"/>
      <c r="U49" s="18">
        <f t="shared" si="44"/>
        <v>17.134700550273358</v>
      </c>
      <c r="V49" s="18">
        <f t="shared" si="45"/>
        <v>0</v>
      </c>
      <c r="W49" s="18">
        <f t="shared" si="46"/>
        <v>6.0644977168949765</v>
      </c>
      <c r="X49" s="18">
        <f t="shared" si="47"/>
        <v>0</v>
      </c>
      <c r="Y49" s="18"/>
      <c r="Z49" s="18">
        <f t="shared" si="55"/>
        <v>23.199198267168335</v>
      </c>
      <c r="AA49" s="18">
        <f t="shared" si="49"/>
        <v>40.549813610073691</v>
      </c>
      <c r="AB49" s="18">
        <f t="shared" si="50"/>
        <v>0</v>
      </c>
      <c r="AC49" s="18">
        <f t="shared" si="51"/>
        <v>10.213890891612593</v>
      </c>
      <c r="AD49" s="18">
        <f t="shared" si="52"/>
        <v>0</v>
      </c>
      <c r="AE49" s="18"/>
      <c r="AF49" s="18">
        <f t="shared" si="56"/>
        <v>50.763704501686284</v>
      </c>
      <c r="AH49" s="18"/>
    </row>
    <row r="50" spans="2:35" x14ac:dyDescent="0.25">
      <c r="B50" s="32" t="str">
        <f>'[1]Table data (2)'!A50</f>
        <v>Wind onshore</v>
      </c>
      <c r="C50" s="33">
        <v>25</v>
      </c>
      <c r="D50" s="62">
        <v>1</v>
      </c>
      <c r="E50" s="63">
        <v>1</v>
      </c>
      <c r="F50" s="62">
        <v>25</v>
      </c>
      <c r="G50" s="62">
        <v>0</v>
      </c>
      <c r="H50" s="62">
        <v>0</v>
      </c>
      <c r="I50" s="33"/>
      <c r="J50" s="64">
        <v>1781.1821123549655</v>
      </c>
      <c r="K50" s="62">
        <v>0</v>
      </c>
      <c r="L50" s="63">
        <v>0.48</v>
      </c>
      <c r="M50" s="33"/>
      <c r="N50" s="64">
        <v>2068.6487004297651</v>
      </c>
      <c r="O50" s="62">
        <v>0</v>
      </c>
      <c r="P50" s="63">
        <v>0.28999999999999998</v>
      </c>
      <c r="Q50" s="17"/>
      <c r="R50" s="17"/>
      <c r="U50" s="18">
        <f t="shared" si="44"/>
        <v>35.088936425287514</v>
      </c>
      <c r="V50" s="18">
        <f t="shared" si="45"/>
        <v>0</v>
      </c>
      <c r="W50" s="18">
        <f t="shared" si="46"/>
        <v>5.9455859969558595</v>
      </c>
      <c r="X50" s="18">
        <f t="shared" si="47"/>
        <v>0</v>
      </c>
      <c r="Y50" s="18"/>
      <c r="Z50" s="18">
        <f t="shared" si="55"/>
        <v>41.03452242224337</v>
      </c>
      <c r="AA50" s="18">
        <f t="shared" si="49"/>
        <v>67.451539087110504</v>
      </c>
      <c r="AB50" s="18">
        <f t="shared" si="50"/>
        <v>0</v>
      </c>
      <c r="AC50" s="18">
        <f t="shared" si="51"/>
        <v>9.8409699259959069</v>
      </c>
      <c r="AD50" s="18">
        <f t="shared" si="52"/>
        <v>0</v>
      </c>
      <c r="AE50" s="18"/>
      <c r="AF50" s="18">
        <f t="shared" si="56"/>
        <v>77.292509013106411</v>
      </c>
      <c r="AH50" s="18"/>
    </row>
    <row r="51" spans="2:35" x14ac:dyDescent="0.25">
      <c r="B51" s="32" t="str">
        <f>'[1]Table data (2)'!A51</f>
        <v>Wind offshore</v>
      </c>
      <c r="C51" s="33">
        <v>25</v>
      </c>
      <c r="D51" s="62">
        <v>3</v>
      </c>
      <c r="E51" s="63">
        <v>1</v>
      </c>
      <c r="F51" s="62">
        <v>149.9</v>
      </c>
      <c r="G51" s="62">
        <v>0</v>
      </c>
      <c r="H51" s="62">
        <v>0</v>
      </c>
      <c r="I51" s="33"/>
      <c r="J51" s="64">
        <v>2747.566115798109</v>
      </c>
      <c r="K51" s="62">
        <v>0</v>
      </c>
      <c r="L51" s="63">
        <v>0.56999999999999995</v>
      </c>
      <c r="M51" s="33"/>
      <c r="N51" s="64">
        <v>4935.7351391619977</v>
      </c>
      <c r="O51" s="62">
        <v>0</v>
      </c>
      <c r="P51" s="63">
        <v>0.4</v>
      </c>
      <c r="U51" s="18">
        <f t="shared" si="44"/>
        <v>51.204272173162622</v>
      </c>
      <c r="V51" s="18">
        <f t="shared" si="45"/>
        <v>0</v>
      </c>
      <c r="W51" s="18">
        <f t="shared" si="46"/>
        <v>30.020828326524075</v>
      </c>
      <c r="X51" s="18">
        <f t="shared" si="47"/>
        <v>0</v>
      </c>
      <c r="Y51" s="18"/>
      <c r="Z51" s="18">
        <f t="shared" si="55"/>
        <v>81.225100499686704</v>
      </c>
      <c r="AA51" s="18">
        <f t="shared" si="49"/>
        <v>131.07647589685212</v>
      </c>
      <c r="AB51" s="18">
        <f t="shared" si="50"/>
        <v>0</v>
      </c>
      <c r="AC51" s="18">
        <f t="shared" si="51"/>
        <v>42.779680365296805</v>
      </c>
      <c r="AD51" s="18">
        <f t="shared" si="52"/>
        <v>0</v>
      </c>
      <c r="AE51" s="18"/>
      <c r="AF51" s="18">
        <f t="shared" ref="AF51" si="57">SUM(AA51:AE51)</f>
        <v>173.85615626214891</v>
      </c>
      <c r="AH51" s="18"/>
    </row>
    <row r="52" spans="2:35" x14ac:dyDescent="0.25">
      <c r="B52" s="32">
        <f>'[1]Table data (2)'!A52</f>
        <v>2050</v>
      </c>
      <c r="C52" s="33"/>
      <c r="D52" s="62"/>
      <c r="E52" s="63"/>
      <c r="F52" s="62"/>
      <c r="G52" s="62"/>
      <c r="H52" s="62"/>
      <c r="I52" s="33"/>
      <c r="J52" s="64"/>
      <c r="K52" s="62"/>
      <c r="L52" s="63"/>
      <c r="M52" s="33"/>
      <c r="N52" s="64"/>
      <c r="O52" s="62"/>
      <c r="P52" s="63"/>
      <c r="Q52" s="17"/>
      <c r="R52" s="17"/>
      <c r="AE52" s="18"/>
      <c r="AF52" s="18"/>
      <c r="AH52" s="18"/>
    </row>
    <row r="53" spans="2:35" x14ac:dyDescent="0.25">
      <c r="B53" s="32" t="str">
        <f>'[1]Table data (2)'!A53</f>
        <v>Gas with CCS</v>
      </c>
      <c r="C53" s="33">
        <v>25</v>
      </c>
      <c r="D53" s="62">
        <v>1.5</v>
      </c>
      <c r="E53" s="63">
        <v>0.439</v>
      </c>
      <c r="F53" s="62">
        <v>16.350000000000001</v>
      </c>
      <c r="G53" s="62">
        <v>7.2</v>
      </c>
      <c r="H53" s="62">
        <v>1.92</v>
      </c>
      <c r="I53" s="33"/>
      <c r="J53" s="64">
        <v>3184.4299784398045</v>
      </c>
      <c r="K53" s="62">
        <v>7.6112473263545652</v>
      </c>
      <c r="L53" s="63">
        <v>0.89</v>
      </c>
      <c r="M53" s="33"/>
      <c r="N53" s="64">
        <v>3702.1453529640435</v>
      </c>
      <c r="O53" s="62">
        <v>15.230107161380124</v>
      </c>
      <c r="P53" s="63">
        <v>0.53</v>
      </c>
      <c r="Q53" s="17"/>
      <c r="R53" s="17"/>
      <c r="U53" s="18">
        <f t="shared" ref="U53:U66" si="58">J53*1000*((1+$V$2)^$D53)*$V$2*((1+$V$2)^$C53)/(((1+$V$2)^$C53)-1)/(8760*L53)</f>
        <v>34.831907637282711</v>
      </c>
      <c r="V53" s="18">
        <f t="shared" ref="V53:V66" si="59">K53*3.6/$E53</f>
        <v>62.415695614752707</v>
      </c>
      <c r="W53" s="18">
        <f t="shared" ref="W53:W66" si="60">$G53+(($F53*1000)/(8760*L53))</f>
        <v>9.2971217484993076</v>
      </c>
      <c r="X53" s="18">
        <f t="shared" ref="X53:X66" si="61">$H53</f>
        <v>1.92</v>
      </c>
      <c r="Y53" s="18"/>
      <c r="Z53" s="18">
        <f t="shared" ref="Z53:Z56" si="62">SUM(U53:Y53)</f>
        <v>108.46472500053473</v>
      </c>
      <c r="AA53" s="18">
        <f t="shared" ref="AA53:AA66" si="63">N53*1000*((1+$V$2)^$D53)*$V$2*((1+$V$2)^$C53)/(((1+$V$2)^$C53)-1)/(8760*P53)</f>
        <v>68.000664922711337</v>
      </c>
      <c r="AB53" s="18">
        <f t="shared" ref="AB53:AB66" si="64">O53*3.6/$E53</f>
        <v>124.89381726872084</v>
      </c>
      <c r="AC53" s="18">
        <f t="shared" ref="AC53:AC66" si="65">$G53+(($F53*1000)/(8760*P53))</f>
        <v>10.721581804083744</v>
      </c>
      <c r="AD53" s="18">
        <f t="shared" ref="AD53:AD66" si="66">$H53</f>
        <v>1.92</v>
      </c>
      <c r="AE53" s="18"/>
      <c r="AF53" s="18">
        <f t="shared" ref="AF53:AF66" si="67">SUM(AA53:AE53)</f>
        <v>205.53606399551592</v>
      </c>
    </row>
    <row r="54" spans="2:35" x14ac:dyDescent="0.25">
      <c r="B54" s="32" t="str">
        <f>'[1]Table data (2)'!A54</f>
        <v>Gas combined cycle</v>
      </c>
      <c r="C54" s="33">
        <v>25</v>
      </c>
      <c r="D54" s="62">
        <v>1.5</v>
      </c>
      <c r="E54" s="63">
        <v>0.50900000000000001</v>
      </c>
      <c r="F54" s="62">
        <v>10.9</v>
      </c>
      <c r="G54" s="62">
        <v>3.7</v>
      </c>
      <c r="H54" s="62">
        <v>0</v>
      </c>
      <c r="I54" s="33"/>
      <c r="J54" s="64">
        <v>1654.8214985929142</v>
      </c>
      <c r="K54" s="62">
        <v>7.6112473263545652</v>
      </c>
      <c r="L54" s="63">
        <v>0.89</v>
      </c>
      <c r="M54" s="33"/>
      <c r="N54" s="64">
        <v>1654.8214985929142</v>
      </c>
      <c r="O54" s="62">
        <v>15.230107161380124</v>
      </c>
      <c r="P54" s="63">
        <v>0.53</v>
      </c>
      <c r="Q54" s="17"/>
      <c r="R54" s="17"/>
      <c r="U54" s="18">
        <f t="shared" si="58"/>
        <v>18.100755860682753</v>
      </c>
      <c r="V54" s="18">
        <f t="shared" si="59"/>
        <v>53.832004665769034</v>
      </c>
      <c r="W54" s="18">
        <f t="shared" si="60"/>
        <v>5.0980811656662048</v>
      </c>
      <c r="X54" s="18">
        <f t="shared" si="61"/>
        <v>0</v>
      </c>
      <c r="Y54" s="18"/>
      <c r="Z54" s="18">
        <f t="shared" si="62"/>
        <v>77.030841692117988</v>
      </c>
      <c r="AA54" s="18">
        <f t="shared" si="63"/>
        <v>30.395608898127641</v>
      </c>
      <c r="AB54" s="18">
        <f t="shared" si="64"/>
        <v>107.7178502573054</v>
      </c>
      <c r="AC54" s="18">
        <f t="shared" si="65"/>
        <v>6.0477212027224949</v>
      </c>
      <c r="AD54" s="18">
        <f t="shared" si="66"/>
        <v>0</v>
      </c>
      <c r="AE54" s="18"/>
      <c r="AF54" s="18">
        <f t="shared" si="67"/>
        <v>144.16118035815555</v>
      </c>
      <c r="AH54" s="18"/>
    </row>
    <row r="55" spans="2:35" x14ac:dyDescent="0.25">
      <c r="B55" s="32" t="str">
        <f>'[1]Table data (2)'!A55</f>
        <v>Gas open cycle (small)</v>
      </c>
      <c r="C55" s="33">
        <v>25</v>
      </c>
      <c r="D55" s="62">
        <v>1.5</v>
      </c>
      <c r="E55" s="63">
        <v>0.3594</v>
      </c>
      <c r="F55" s="62">
        <v>12.6</v>
      </c>
      <c r="G55" s="62">
        <v>12</v>
      </c>
      <c r="H55" s="62">
        <v>0</v>
      </c>
      <c r="I55" s="33"/>
      <c r="J55" s="64">
        <v>1369.2878339864401</v>
      </c>
      <c r="K55" s="62">
        <v>7.6112473263545652</v>
      </c>
      <c r="L55" s="63">
        <v>0.2</v>
      </c>
      <c r="M55" s="33"/>
      <c r="N55" s="64">
        <v>1369.2878339864401</v>
      </c>
      <c r="O55" s="62">
        <v>15.230107161380124</v>
      </c>
      <c r="P55" s="63">
        <v>0.2</v>
      </c>
      <c r="Q55" s="17"/>
      <c r="R55" s="17"/>
      <c r="U55" s="18">
        <f t="shared" si="58"/>
        <v>66.650025027741762</v>
      </c>
      <c r="V55" s="18">
        <f t="shared" si="59"/>
        <v>76.239539162149242</v>
      </c>
      <c r="W55" s="18">
        <f t="shared" si="60"/>
        <v>19.19178082191781</v>
      </c>
      <c r="X55" s="18">
        <f t="shared" si="61"/>
        <v>0</v>
      </c>
      <c r="Y55" s="18"/>
      <c r="Z55" s="18">
        <f t="shared" si="62"/>
        <v>162.08134501180882</v>
      </c>
      <c r="AA55" s="18">
        <f t="shared" si="63"/>
        <v>66.650025027741762</v>
      </c>
      <c r="AB55" s="18">
        <f t="shared" si="64"/>
        <v>152.55533049796452</v>
      </c>
      <c r="AC55" s="18">
        <f t="shared" si="65"/>
        <v>19.19178082191781</v>
      </c>
      <c r="AD55" s="18">
        <f t="shared" si="66"/>
        <v>0</v>
      </c>
      <c r="AE55" s="18"/>
      <c r="AF55" s="18">
        <f t="shared" si="67"/>
        <v>238.3971363476241</v>
      </c>
      <c r="AH55" s="18"/>
    </row>
    <row r="56" spans="2:35" x14ac:dyDescent="0.25">
      <c r="B56" s="32" t="str">
        <f>'[1]Table data (2)'!A56</f>
        <v>Gas open cycle (large)</v>
      </c>
      <c r="C56" s="33">
        <v>25</v>
      </c>
      <c r="D56" s="62">
        <v>1.25</v>
      </c>
      <c r="E56" s="63">
        <v>0.33300000000000002</v>
      </c>
      <c r="F56" s="62">
        <v>10.199999999999999</v>
      </c>
      <c r="G56" s="62">
        <v>7.3</v>
      </c>
      <c r="H56" s="62">
        <v>0</v>
      </c>
      <c r="I56" s="33"/>
      <c r="J56" s="64">
        <v>825.75845457174069</v>
      </c>
      <c r="K56" s="62">
        <v>7.6112473263545652</v>
      </c>
      <c r="L56" s="63">
        <v>0.2</v>
      </c>
      <c r="M56" s="33"/>
      <c r="N56" s="64">
        <v>825.75845457174069</v>
      </c>
      <c r="O56" s="62">
        <v>15.230107161380124</v>
      </c>
      <c r="P56" s="63">
        <v>0.2</v>
      </c>
      <c r="Q56" s="17"/>
      <c r="R56" s="17"/>
      <c r="U56" s="18">
        <f t="shared" si="58"/>
        <v>39.613423161215991</v>
      </c>
      <c r="V56" s="18">
        <f t="shared" si="59"/>
        <v>82.28375487950882</v>
      </c>
      <c r="W56" s="18">
        <f t="shared" si="60"/>
        <v>13.121917808219177</v>
      </c>
      <c r="X56" s="18">
        <f t="shared" si="61"/>
        <v>0</v>
      </c>
      <c r="Y56" s="18"/>
      <c r="Z56" s="18">
        <f t="shared" si="62"/>
        <v>135.01909584894398</v>
      </c>
      <c r="AA56" s="18">
        <f t="shared" si="63"/>
        <v>39.613423161215991</v>
      </c>
      <c r="AB56" s="18">
        <f t="shared" si="64"/>
        <v>164.64980715005538</v>
      </c>
      <c r="AC56" s="18">
        <f t="shared" si="65"/>
        <v>13.121917808219177</v>
      </c>
      <c r="AD56" s="18">
        <f t="shared" si="66"/>
        <v>0</v>
      </c>
      <c r="AF56" s="18">
        <f t="shared" si="67"/>
        <v>217.38514811949054</v>
      </c>
      <c r="AH56" s="18"/>
    </row>
    <row r="57" spans="2:35" x14ac:dyDescent="0.25">
      <c r="B57" s="32" t="str">
        <f>'[1]Table data (2)'!A57</f>
        <v>Gas reciprocating</v>
      </c>
      <c r="C57" s="33">
        <v>25</v>
      </c>
      <c r="D57" s="62">
        <v>1.1153846153846154</v>
      </c>
      <c r="E57" s="63">
        <v>0.40899999999999997</v>
      </c>
      <c r="F57" s="62">
        <v>24.1</v>
      </c>
      <c r="G57" s="62">
        <v>7.6</v>
      </c>
      <c r="H57" s="62">
        <v>0</v>
      </c>
      <c r="I57" s="33"/>
      <c r="J57" s="64">
        <v>1735.4927198200239</v>
      </c>
      <c r="K57" s="62">
        <v>7.6112473263545652</v>
      </c>
      <c r="L57" s="63">
        <v>0.2</v>
      </c>
      <c r="M57" s="33"/>
      <c r="N57" s="64">
        <v>1735.4927198200239</v>
      </c>
      <c r="O57" s="62">
        <v>15.230107161380124</v>
      </c>
      <c r="P57" s="63">
        <v>0.2</v>
      </c>
      <c r="Q57" s="17"/>
      <c r="R57" s="17"/>
      <c r="U57" s="18">
        <f t="shared" si="58"/>
        <v>82.605905719260164</v>
      </c>
      <c r="V57" s="18">
        <f t="shared" si="59"/>
        <v>66.993863997252902</v>
      </c>
      <c r="W57" s="18">
        <f t="shared" si="60"/>
        <v>21.355707762557078</v>
      </c>
      <c r="X57" s="18">
        <f t="shared" si="61"/>
        <v>0</v>
      </c>
      <c r="Y57" s="18"/>
      <c r="Z57" s="18">
        <f t="shared" ref="Z57:Z66" si="68">SUM(U57:Y57)</f>
        <v>170.95547747907014</v>
      </c>
      <c r="AA57" s="18">
        <f t="shared" si="63"/>
        <v>82.605905719260164</v>
      </c>
      <c r="AB57" s="18">
        <f t="shared" si="64"/>
        <v>134.05473296080305</v>
      </c>
      <c r="AC57" s="18">
        <f t="shared" si="65"/>
        <v>21.355707762557078</v>
      </c>
      <c r="AD57" s="18">
        <f t="shared" si="66"/>
        <v>0</v>
      </c>
      <c r="AE57" s="18"/>
      <c r="AF57" s="18">
        <f t="shared" si="67"/>
        <v>238.01634644262029</v>
      </c>
    </row>
    <row r="58" spans="2:35" x14ac:dyDescent="0.25">
      <c r="B58" s="32" t="str">
        <f>'[1]Table data (2)'!A58</f>
        <v>Hydrogen reciprocating</v>
      </c>
      <c r="C58" s="33">
        <v>25</v>
      </c>
      <c r="D58" s="62">
        <v>1</v>
      </c>
      <c r="E58" s="63">
        <v>0.32</v>
      </c>
      <c r="F58" s="62">
        <v>33</v>
      </c>
      <c r="G58" s="62">
        <v>0</v>
      </c>
      <c r="H58" s="62">
        <v>0</v>
      </c>
      <c r="I58" s="33"/>
      <c r="J58" s="64">
        <v>2111.2507765883956</v>
      </c>
      <c r="K58" s="62">
        <v>17.800545445714285</v>
      </c>
      <c r="L58" s="63">
        <v>0.2</v>
      </c>
      <c r="M58" s="64"/>
      <c r="N58" s="64">
        <v>2111.2507765883956</v>
      </c>
      <c r="O58" s="62">
        <v>22.68211380571428</v>
      </c>
      <c r="P58" s="63">
        <v>0.2</v>
      </c>
      <c r="U58" s="18">
        <f t="shared" si="58"/>
        <v>99.818937677881664</v>
      </c>
      <c r="V58" s="18">
        <f t="shared" si="59"/>
        <v>200.25613626428571</v>
      </c>
      <c r="W58" s="18">
        <f t="shared" si="60"/>
        <v>18.835616438356166</v>
      </c>
      <c r="X58" s="18">
        <f t="shared" si="61"/>
        <v>0</v>
      </c>
      <c r="Y58" s="18"/>
      <c r="Z58" s="18">
        <f t="shared" si="68"/>
        <v>318.91069038052353</v>
      </c>
      <c r="AA58" s="18">
        <f t="shared" si="63"/>
        <v>99.818937677881664</v>
      </c>
      <c r="AB58" s="18">
        <f t="shared" si="64"/>
        <v>255.17378031428566</v>
      </c>
      <c r="AC58" s="18">
        <f t="shared" si="65"/>
        <v>18.835616438356166</v>
      </c>
      <c r="AD58" s="18">
        <f t="shared" si="66"/>
        <v>0</v>
      </c>
      <c r="AE58" s="18"/>
      <c r="AF58" s="18">
        <f t="shared" si="67"/>
        <v>373.82833443052351</v>
      </c>
      <c r="AH58" s="18"/>
      <c r="AI58" s="18"/>
    </row>
    <row r="59" spans="2:35" x14ac:dyDescent="0.25">
      <c r="B59" s="32" t="str">
        <f>'[1]Table data (2)'!A59</f>
        <v>Black coal with CCS</v>
      </c>
      <c r="C59" s="33">
        <v>30</v>
      </c>
      <c r="D59" s="62">
        <v>2</v>
      </c>
      <c r="E59" s="63">
        <v>0.30049999999999999</v>
      </c>
      <c r="F59" s="62">
        <v>77.8</v>
      </c>
      <c r="G59" s="62">
        <v>7.95</v>
      </c>
      <c r="H59" s="62">
        <v>4.13</v>
      </c>
      <c r="I59" s="33"/>
      <c r="J59" s="64">
        <v>8545.7411832876915</v>
      </c>
      <c r="K59" s="62">
        <v>2.4923735558528386</v>
      </c>
      <c r="L59" s="63">
        <v>0.89</v>
      </c>
      <c r="M59" s="33"/>
      <c r="N59" s="64">
        <v>9071.2059189434167</v>
      </c>
      <c r="O59" s="62">
        <v>3.77548190925897</v>
      </c>
      <c r="P59" s="63">
        <v>0.53</v>
      </c>
      <c r="Q59" s="17"/>
      <c r="R59" s="17"/>
      <c r="U59" s="18">
        <f t="shared" si="58"/>
        <v>89.361339055666903</v>
      </c>
      <c r="V59" s="18">
        <f t="shared" si="59"/>
        <v>29.858718140000729</v>
      </c>
      <c r="W59" s="18">
        <f t="shared" si="60"/>
        <v>17.928964650351443</v>
      </c>
      <c r="X59" s="18">
        <f t="shared" si="61"/>
        <v>4.13</v>
      </c>
      <c r="Y59" s="18"/>
      <c r="Z59" s="18">
        <f t="shared" si="68"/>
        <v>141.27902184601908</v>
      </c>
      <c r="AA59" s="18">
        <f t="shared" si="63"/>
        <v>159.28654599588512</v>
      </c>
      <c r="AB59" s="18">
        <f t="shared" si="64"/>
        <v>45.230398912919441</v>
      </c>
      <c r="AC59" s="18">
        <f t="shared" si="65"/>
        <v>24.707129318514689</v>
      </c>
      <c r="AD59" s="18">
        <f t="shared" si="66"/>
        <v>4.13</v>
      </c>
      <c r="AE59" s="18"/>
      <c r="AF59" s="18">
        <f t="shared" si="67"/>
        <v>233.35407422731924</v>
      </c>
      <c r="AH59" s="18"/>
      <c r="AI59" s="18"/>
    </row>
    <row r="60" spans="2:35" x14ac:dyDescent="0.25">
      <c r="B60" s="32" t="str">
        <f>'[1]Table data (2)'!A60</f>
        <v>Black coal</v>
      </c>
      <c r="C60" s="33">
        <v>30</v>
      </c>
      <c r="D60" s="62">
        <v>2</v>
      </c>
      <c r="E60" s="63">
        <v>0.4011142061281337</v>
      </c>
      <c r="F60" s="62">
        <v>53.2</v>
      </c>
      <c r="G60" s="62">
        <v>4.21</v>
      </c>
      <c r="H60" s="62">
        <v>0</v>
      </c>
      <c r="I60" s="33"/>
      <c r="J60" s="64">
        <v>4610.2617802998011</v>
      </c>
      <c r="K60" s="62">
        <v>2.4923735558528386</v>
      </c>
      <c r="L60" s="63">
        <v>0.89</v>
      </c>
      <c r="M60" s="33"/>
      <c r="N60" s="64">
        <v>4610.2617802998011</v>
      </c>
      <c r="O60" s="62">
        <v>3.77548190925897</v>
      </c>
      <c r="P60" s="63">
        <v>0.53</v>
      </c>
      <c r="Q60" s="17"/>
      <c r="R60" s="17"/>
      <c r="U60" s="18">
        <f t="shared" si="58"/>
        <v>48.208710894548496</v>
      </c>
      <c r="V60" s="18">
        <f t="shared" si="59"/>
        <v>22.369052663779229</v>
      </c>
      <c r="W60" s="18">
        <f t="shared" si="60"/>
        <v>11.033662203068083</v>
      </c>
      <c r="X60" s="18">
        <f t="shared" si="61"/>
        <v>0</v>
      </c>
      <c r="Y60" s="18"/>
      <c r="Z60" s="18">
        <f t="shared" si="68"/>
        <v>81.611425761395793</v>
      </c>
      <c r="AA60" s="18">
        <f t="shared" si="63"/>
        <v>80.954250370090861</v>
      </c>
      <c r="AB60" s="18">
        <f t="shared" si="64"/>
        <v>33.884950135599254</v>
      </c>
      <c r="AC60" s="18">
        <f t="shared" si="65"/>
        <v>15.668602567416215</v>
      </c>
      <c r="AD60" s="18">
        <f t="shared" si="66"/>
        <v>0</v>
      </c>
      <c r="AE60" s="18"/>
      <c r="AF60" s="18">
        <f t="shared" si="67"/>
        <v>130.50780307310634</v>
      </c>
      <c r="AH60" s="18"/>
      <c r="AI60" s="18"/>
    </row>
    <row r="61" spans="2:35" x14ac:dyDescent="0.25">
      <c r="B61" s="32" t="str">
        <f>'[1]Table data (2)'!A61</f>
        <v>Brown coal</v>
      </c>
      <c r="C61" s="33">
        <v>30</v>
      </c>
      <c r="D61" s="62">
        <v>4</v>
      </c>
      <c r="E61" s="63">
        <v>0.31754432389521037</v>
      </c>
      <c r="F61" s="62">
        <v>69</v>
      </c>
      <c r="G61" s="62">
        <v>5.27</v>
      </c>
      <c r="H61" s="62">
        <v>0</v>
      </c>
      <c r="I61" s="33"/>
      <c r="J61" s="64">
        <v>7115.6655362157162</v>
      </c>
      <c r="K61" s="62">
        <v>0.72</v>
      </c>
      <c r="L61" s="63">
        <v>0.89</v>
      </c>
      <c r="M61" s="33"/>
      <c r="N61" s="64">
        <v>7115.6655362157162</v>
      </c>
      <c r="O61" s="62">
        <v>0.73</v>
      </c>
      <c r="P61" s="63">
        <v>0.53</v>
      </c>
      <c r="Q61" s="17"/>
      <c r="R61" s="17"/>
      <c r="U61" s="18">
        <f t="shared" si="58"/>
        <v>83.588251934415766</v>
      </c>
      <c r="V61" s="18">
        <f t="shared" si="59"/>
        <v>8.1626399999999997</v>
      </c>
      <c r="W61" s="18">
        <f t="shared" si="60"/>
        <v>14.120238571648452</v>
      </c>
      <c r="X61" s="18">
        <f t="shared" si="61"/>
        <v>0</v>
      </c>
      <c r="Y61" s="18"/>
      <c r="Z61" s="18">
        <f t="shared" si="68"/>
        <v>105.87113050606422</v>
      </c>
      <c r="AA61" s="18">
        <f t="shared" si="63"/>
        <v>140.36517777666043</v>
      </c>
      <c r="AB61" s="18">
        <f t="shared" si="64"/>
        <v>8.2760100000000012</v>
      </c>
      <c r="AC61" s="18">
        <f t="shared" si="65"/>
        <v>20.131721375032306</v>
      </c>
      <c r="AD61" s="18">
        <f t="shared" si="66"/>
        <v>0</v>
      </c>
      <c r="AE61" s="18"/>
      <c r="AF61" s="18">
        <f t="shared" si="67"/>
        <v>168.77290915169274</v>
      </c>
      <c r="AH61" s="18"/>
      <c r="AI61" s="18"/>
    </row>
    <row r="62" spans="2:35" x14ac:dyDescent="0.25">
      <c r="B62" s="32" t="str">
        <f>'[1]Table data (2)'!A62</f>
        <v>Biomass (small scale)</v>
      </c>
      <c r="C62" s="33">
        <v>30</v>
      </c>
      <c r="D62" s="62">
        <v>1.25</v>
      </c>
      <c r="E62" s="63">
        <v>0.2858</v>
      </c>
      <c r="F62" s="62">
        <v>131.6</v>
      </c>
      <c r="G62" s="62">
        <v>8.4</v>
      </c>
      <c r="H62" s="62">
        <v>0</v>
      </c>
      <c r="I62" s="33"/>
      <c r="J62" s="64">
        <v>7463.5267011234473</v>
      </c>
      <c r="K62" s="62">
        <v>0.62</v>
      </c>
      <c r="L62" s="63">
        <v>0.89</v>
      </c>
      <c r="M62" s="33"/>
      <c r="N62" s="64">
        <v>8147.0941520776523</v>
      </c>
      <c r="O62" s="62">
        <v>1.8599999999999999</v>
      </c>
      <c r="P62" s="63">
        <v>0.53</v>
      </c>
      <c r="Q62" s="17"/>
      <c r="R62" s="17"/>
      <c r="U62" s="18">
        <f t="shared" si="58"/>
        <v>74.7128587274821</v>
      </c>
      <c r="V62" s="18">
        <f t="shared" si="59"/>
        <v>7.8096571028691404</v>
      </c>
      <c r="W62" s="18">
        <f t="shared" si="60"/>
        <v>25.279585449694729</v>
      </c>
      <c r="X62" s="18">
        <f t="shared" si="61"/>
        <v>0</v>
      </c>
      <c r="Y62" s="18"/>
      <c r="Z62" s="18">
        <f t="shared" si="68"/>
        <v>107.80210128004597</v>
      </c>
      <c r="AA62" s="18">
        <f t="shared" si="63"/>
        <v>136.95192324630392</v>
      </c>
      <c r="AB62" s="18">
        <f t="shared" si="64"/>
        <v>23.428971308607416</v>
      </c>
      <c r="AC62" s="18">
        <f t="shared" si="65"/>
        <v>36.744964245713795</v>
      </c>
      <c r="AD62" s="18">
        <f t="shared" si="66"/>
        <v>0</v>
      </c>
      <c r="AE62" s="18"/>
      <c r="AF62" s="18">
        <f t="shared" si="67"/>
        <v>197.12585880062511</v>
      </c>
      <c r="AH62" s="18"/>
      <c r="AI62" s="18"/>
    </row>
    <row r="63" spans="2:35" x14ac:dyDescent="0.25">
      <c r="B63" s="32" t="str">
        <f>'[1]Table data (2)'!A63</f>
        <v>Nuclear (SMR)</v>
      </c>
      <c r="C63" s="33">
        <v>30</v>
      </c>
      <c r="D63" s="62">
        <v>3</v>
      </c>
      <c r="E63" s="63">
        <v>0.45</v>
      </c>
      <c r="F63" s="62">
        <v>200</v>
      </c>
      <c r="G63" s="62">
        <v>5.33</v>
      </c>
      <c r="H63" s="62">
        <v>0</v>
      </c>
      <c r="I63" s="33"/>
      <c r="J63" s="64">
        <v>10861.587163820104</v>
      </c>
      <c r="K63" s="62">
        <v>0.5</v>
      </c>
      <c r="L63" s="63">
        <v>0.89</v>
      </c>
      <c r="M63" s="33"/>
      <c r="N63" s="64">
        <v>14543.815976155493</v>
      </c>
      <c r="O63" s="62">
        <v>0.7</v>
      </c>
      <c r="P63" s="63">
        <v>0.53</v>
      </c>
      <c r="Q63" s="17"/>
      <c r="R63" s="17"/>
      <c r="U63" s="18">
        <f t="shared" si="58"/>
        <v>120.38104699883242</v>
      </c>
      <c r="V63" s="18">
        <f t="shared" si="59"/>
        <v>4</v>
      </c>
      <c r="W63" s="18">
        <f t="shared" si="60"/>
        <v>30.982865425067978</v>
      </c>
      <c r="X63" s="18">
        <f t="shared" si="61"/>
        <v>0</v>
      </c>
      <c r="Y63" s="18"/>
      <c r="Z63" s="18">
        <f t="shared" si="68"/>
        <v>155.36391242390039</v>
      </c>
      <c r="AA63" s="18">
        <f t="shared" si="63"/>
        <v>270.68072577199621</v>
      </c>
      <c r="AB63" s="18">
        <f t="shared" si="64"/>
        <v>5.6</v>
      </c>
      <c r="AC63" s="18">
        <f t="shared" si="65"/>
        <v>48.407453260963209</v>
      </c>
      <c r="AD63" s="18">
        <f t="shared" si="66"/>
        <v>0</v>
      </c>
      <c r="AE63" s="18"/>
      <c r="AF63" s="18">
        <f t="shared" si="67"/>
        <v>324.68817903295945</v>
      </c>
      <c r="AH63" s="18"/>
      <c r="AI63" s="18"/>
    </row>
    <row r="64" spans="2:35" x14ac:dyDescent="0.25">
      <c r="B64" s="32" t="str">
        <f>'[1]Table data (2)'!A64</f>
        <v>Large scale solar PV</v>
      </c>
      <c r="C64" s="33">
        <v>30</v>
      </c>
      <c r="D64" s="62">
        <v>0.5</v>
      </c>
      <c r="E64" s="63">
        <v>1</v>
      </c>
      <c r="F64" s="62">
        <v>17</v>
      </c>
      <c r="G64" s="62">
        <v>0</v>
      </c>
      <c r="H64" s="62">
        <v>0</v>
      </c>
      <c r="I64" s="33"/>
      <c r="J64" s="64">
        <v>542.96667678541928</v>
      </c>
      <c r="K64" s="62">
        <v>0</v>
      </c>
      <c r="L64" s="63">
        <v>0.32</v>
      </c>
      <c r="M64" s="33"/>
      <c r="N64" s="64">
        <v>741.32344577586389</v>
      </c>
      <c r="O64" s="62">
        <v>0</v>
      </c>
      <c r="P64" s="63">
        <v>0.19</v>
      </c>
      <c r="Q64" s="17"/>
      <c r="R64" s="17"/>
      <c r="U64" s="18">
        <f t="shared" si="58"/>
        <v>14.471574979268393</v>
      </c>
      <c r="V64" s="18">
        <f t="shared" si="59"/>
        <v>0</v>
      </c>
      <c r="W64" s="18">
        <f t="shared" si="60"/>
        <v>6.0644977168949765</v>
      </c>
      <c r="X64" s="18">
        <f t="shared" si="61"/>
        <v>0</v>
      </c>
      <c r="Y64" s="18"/>
      <c r="Z64" s="18">
        <f t="shared" si="68"/>
        <v>20.536072696163369</v>
      </c>
      <c r="AA64" s="18">
        <f t="shared" si="63"/>
        <v>33.277196830683607</v>
      </c>
      <c r="AB64" s="18">
        <f t="shared" si="64"/>
        <v>0</v>
      </c>
      <c r="AC64" s="18">
        <f t="shared" si="65"/>
        <v>10.213890891612593</v>
      </c>
      <c r="AD64" s="18">
        <f t="shared" si="66"/>
        <v>0</v>
      </c>
      <c r="AE64" s="18"/>
      <c r="AF64" s="18">
        <f t="shared" si="67"/>
        <v>43.4910877222962</v>
      </c>
      <c r="AH64" s="18"/>
      <c r="AI64" s="18"/>
    </row>
    <row r="65" spans="2:35" x14ac:dyDescent="0.25">
      <c r="B65" s="32" t="str">
        <f>'[1]Table data (2)'!A66</f>
        <v>Wind onshore</v>
      </c>
      <c r="C65" s="33">
        <v>25</v>
      </c>
      <c r="D65" s="62">
        <v>1</v>
      </c>
      <c r="E65" s="63">
        <v>1</v>
      </c>
      <c r="F65" s="62">
        <v>25</v>
      </c>
      <c r="G65" s="62">
        <v>0</v>
      </c>
      <c r="H65" s="62">
        <v>0</v>
      </c>
      <c r="I65" s="33"/>
      <c r="J65" s="64">
        <v>1723.3212687129273</v>
      </c>
      <c r="K65" s="62">
        <v>0</v>
      </c>
      <c r="L65" s="63">
        <v>0.48</v>
      </c>
      <c r="M65" s="33"/>
      <c r="N65" s="64">
        <v>2025.2811569546798</v>
      </c>
      <c r="O65" s="62">
        <v>0</v>
      </c>
      <c r="P65" s="63">
        <v>0.28999999999999998</v>
      </c>
      <c r="Q65" s="17"/>
      <c r="R65" s="17"/>
      <c r="U65" s="18">
        <f t="shared" si="58"/>
        <v>33.949089213715936</v>
      </c>
      <c r="V65" s="18">
        <f t="shared" si="59"/>
        <v>0</v>
      </c>
      <c r="W65" s="18">
        <f t="shared" si="60"/>
        <v>5.9455859969558595</v>
      </c>
      <c r="X65" s="18">
        <f t="shared" si="61"/>
        <v>0</v>
      </c>
      <c r="Y65" s="18"/>
      <c r="Z65" s="18">
        <f t="shared" si="68"/>
        <v>39.894675210671792</v>
      </c>
      <c r="AA65" s="18">
        <f t="shared" si="63"/>
        <v>66.037472236023618</v>
      </c>
      <c r="AB65" s="18">
        <f t="shared" si="64"/>
        <v>0</v>
      </c>
      <c r="AC65" s="18">
        <f t="shared" si="65"/>
        <v>9.8409699259959069</v>
      </c>
      <c r="AD65" s="18">
        <f t="shared" si="66"/>
        <v>0</v>
      </c>
      <c r="AF65" s="18">
        <f t="shared" si="67"/>
        <v>75.878442162019525</v>
      </c>
      <c r="AH65" s="18"/>
      <c r="AI65" s="18"/>
    </row>
    <row r="66" spans="2:35" x14ac:dyDescent="0.25">
      <c r="B66" s="32" t="str">
        <f>'[1]Table data (2)'!A67</f>
        <v>Wind offshore</v>
      </c>
      <c r="C66" s="33">
        <v>25</v>
      </c>
      <c r="D66" s="62">
        <v>3</v>
      </c>
      <c r="E66" s="63">
        <v>1</v>
      </c>
      <c r="F66" s="62">
        <v>149.9</v>
      </c>
      <c r="G66" s="62">
        <v>0</v>
      </c>
      <c r="H66" s="62">
        <v>0</v>
      </c>
      <c r="I66" s="33"/>
      <c r="J66" s="64">
        <v>2689.1030734183673</v>
      </c>
      <c r="K66" s="62">
        <v>0</v>
      </c>
      <c r="L66" s="63">
        <v>0.61</v>
      </c>
      <c r="M66" s="33"/>
      <c r="N66" s="64">
        <v>4778.2579688322257</v>
      </c>
      <c r="O66" s="62">
        <v>0</v>
      </c>
      <c r="P66" s="63">
        <v>0.4</v>
      </c>
      <c r="U66" s="18">
        <f t="shared" si="58"/>
        <v>46.82852895133643</v>
      </c>
      <c r="V66" s="18">
        <f t="shared" si="59"/>
        <v>0</v>
      </c>
      <c r="W66" s="18">
        <f t="shared" si="60"/>
        <v>28.052249419866758</v>
      </c>
      <c r="X66" s="18">
        <f t="shared" si="61"/>
        <v>0</v>
      </c>
      <c r="Y66" s="18"/>
      <c r="Z66" s="18">
        <f t="shared" si="68"/>
        <v>74.880778371203192</v>
      </c>
      <c r="AA66" s="18">
        <f t="shared" si="63"/>
        <v>126.89441346054818</v>
      </c>
      <c r="AB66" s="18">
        <f t="shared" si="64"/>
        <v>0</v>
      </c>
      <c r="AC66" s="18">
        <f t="shared" si="65"/>
        <v>42.779680365296805</v>
      </c>
      <c r="AD66" s="18">
        <f t="shared" si="66"/>
        <v>0</v>
      </c>
      <c r="AF66" s="18">
        <f t="shared" si="67"/>
        <v>169.67409382584498</v>
      </c>
      <c r="AH66" s="18"/>
      <c r="AI66" s="18"/>
    </row>
    <row r="67" spans="2:35" x14ac:dyDescent="0.25">
      <c r="AH67" s="18"/>
      <c r="AI67" s="18"/>
    </row>
    <row r="71" spans="2:35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2:35" x14ac:dyDescent="0.2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2:35" x14ac:dyDescent="0.2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2:35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2:35" x14ac:dyDescent="0.2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2:35" x14ac:dyDescent="0.2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2:35" x14ac:dyDescent="0.25">
      <c r="B77" s="33" t="s">
        <v>82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2:35" x14ac:dyDescent="0.2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T78" t="s">
        <v>43</v>
      </c>
      <c r="V78">
        <f>0.0599+0.05</f>
        <v>0.1099</v>
      </c>
    </row>
    <row r="79" spans="2:35" x14ac:dyDescent="0.2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2:35" x14ac:dyDescent="0.25">
      <c r="B80" s="34"/>
      <c r="C80" s="35" t="s">
        <v>44</v>
      </c>
      <c r="D80" s="34"/>
      <c r="E80" s="34"/>
      <c r="F80" s="34"/>
      <c r="G80" s="34"/>
      <c r="H80" s="34"/>
      <c r="I80" s="34"/>
      <c r="J80" s="74" t="s">
        <v>45</v>
      </c>
      <c r="K80" s="74"/>
      <c r="L80" s="34"/>
      <c r="M80" s="34"/>
      <c r="N80" s="74" t="s">
        <v>46</v>
      </c>
      <c r="O80" s="74"/>
      <c r="P80" s="34"/>
      <c r="Q80" s="8"/>
      <c r="R80" s="8"/>
      <c r="U80" s="11" t="s">
        <v>47</v>
      </c>
      <c r="AA80" s="11" t="s">
        <v>48</v>
      </c>
    </row>
    <row r="81" spans="2:32" x14ac:dyDescent="0.25">
      <c r="B81" s="36"/>
      <c r="C81" s="37" t="s">
        <v>49</v>
      </c>
      <c r="D81" s="37" t="s">
        <v>50</v>
      </c>
      <c r="E81" s="37" t="s">
        <v>51</v>
      </c>
      <c r="F81" s="37" t="s">
        <v>52</v>
      </c>
      <c r="G81" s="37" t="s">
        <v>53</v>
      </c>
      <c r="H81" s="71" t="s">
        <v>96</v>
      </c>
      <c r="I81" s="71"/>
      <c r="J81" s="37" t="s">
        <v>55</v>
      </c>
      <c r="K81" s="37" t="s">
        <v>56</v>
      </c>
      <c r="L81" s="37" t="s">
        <v>57</v>
      </c>
      <c r="M81" s="37"/>
      <c r="N81" s="37" t="s">
        <v>55</v>
      </c>
      <c r="O81" s="37" t="s">
        <v>56</v>
      </c>
      <c r="P81" s="37" t="s">
        <v>57</v>
      </c>
      <c r="Q81" s="12"/>
      <c r="R81" s="12"/>
      <c r="U81" t="s">
        <v>55</v>
      </c>
      <c r="V81" t="s">
        <v>56</v>
      </c>
      <c r="W81" t="s">
        <v>58</v>
      </c>
      <c r="Z81" t="s">
        <v>19</v>
      </c>
      <c r="AA81" t="s">
        <v>55</v>
      </c>
      <c r="AB81" t="s">
        <v>56</v>
      </c>
      <c r="AC81" t="s">
        <v>58</v>
      </c>
      <c r="AF81" t="s">
        <v>19</v>
      </c>
    </row>
    <row r="82" spans="2:32" x14ac:dyDescent="0.25">
      <c r="B82" s="38"/>
      <c r="C82" s="39" t="s">
        <v>60</v>
      </c>
      <c r="D82" s="39" t="s">
        <v>60</v>
      </c>
      <c r="E82" s="38"/>
      <c r="F82" s="39" t="s">
        <v>15</v>
      </c>
      <c r="G82" s="39" t="s">
        <v>61</v>
      </c>
      <c r="H82" s="39" t="s">
        <v>61</v>
      </c>
      <c r="I82" s="38"/>
      <c r="J82" s="39" t="s">
        <v>15</v>
      </c>
      <c r="K82" s="39" t="s">
        <v>62</v>
      </c>
      <c r="L82" s="38"/>
      <c r="M82" s="39"/>
      <c r="N82" s="39" t="s">
        <v>15</v>
      </c>
      <c r="O82" s="39" t="s">
        <v>62</v>
      </c>
      <c r="P82" s="38"/>
      <c r="Q82" s="13"/>
      <c r="R82" s="13"/>
    </row>
    <row r="83" spans="2:32" x14ac:dyDescent="0.25">
      <c r="B83" s="40">
        <v>2023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7"/>
      <c r="R83" s="7"/>
    </row>
    <row r="84" spans="2:32" x14ac:dyDescent="0.25">
      <c r="B84" s="40" t="s">
        <v>3</v>
      </c>
      <c r="C84" s="39">
        <f t="shared" ref="C84:H84" si="69">C9</f>
        <v>25</v>
      </c>
      <c r="D84" s="41">
        <f t="shared" si="69"/>
        <v>1.5</v>
      </c>
      <c r="E84" s="42">
        <f t="shared" si="69"/>
        <v>0.50900000000000001</v>
      </c>
      <c r="F84" s="41">
        <f t="shared" si="69"/>
        <v>10.9</v>
      </c>
      <c r="G84" s="41">
        <f t="shared" si="69"/>
        <v>3.7</v>
      </c>
      <c r="H84" s="41">
        <f t="shared" si="69"/>
        <v>0</v>
      </c>
      <c r="I84" s="39"/>
      <c r="J84" s="43">
        <f>J9</f>
        <v>2125.5</v>
      </c>
      <c r="K84" s="41">
        <f>K9</f>
        <v>13.488567481816821</v>
      </c>
      <c r="L84" s="42">
        <f>L9</f>
        <v>0.89</v>
      </c>
      <c r="M84" s="41"/>
      <c r="N84" s="43">
        <f>N9</f>
        <v>2125.5</v>
      </c>
      <c r="O84" s="41">
        <f>O9</f>
        <v>19.50129615505406</v>
      </c>
      <c r="P84" s="42">
        <f>P9</f>
        <v>0.53</v>
      </c>
      <c r="Q84" s="17"/>
      <c r="R84" s="17"/>
      <c r="U84" s="18">
        <f>J84*1000*((1+$V$78)^$D84)*$V$78*((1+$V$78)^$C84)/(((1+$V$78)^$C84)-1)/(8760*L84)</f>
        <v>37.824528992376933</v>
      </c>
      <c r="V84" s="18">
        <f>K84*3.6/$E84</f>
        <v>95.400477278075755</v>
      </c>
      <c r="W84" s="18">
        <f>$G84+(($F84*1000)/(8760*L84))</f>
        <v>5.0980811656662048</v>
      </c>
      <c r="Y84" s="18"/>
      <c r="Z84" s="18">
        <f t="shared" ref="Z84" si="70">SUM(U84:Y84)</f>
        <v>138.3230874361189</v>
      </c>
      <c r="AA84" s="18">
        <f>N84*1000*((1+$V$78)^$D84)*$V$78*((1+$V$78)^$C84)/(((1+$V$78)^$C84)-1)/(8760*P84)</f>
        <v>63.516661892859382</v>
      </c>
      <c r="AB84" s="18">
        <f t="shared" ref="AB84:AB86" si="71">O84*3.6/$E84</f>
        <v>137.92665257012695</v>
      </c>
      <c r="AC84" s="18">
        <f t="shared" ref="AC84:AC86" si="72">$G84+(($F84*1000)/(8760*P84))</f>
        <v>6.0477212027224949</v>
      </c>
      <c r="AE84" s="18"/>
      <c r="AF84" s="18">
        <f t="shared" ref="AF84" si="73">SUM(AA84:AE84)</f>
        <v>207.49103566570884</v>
      </c>
    </row>
    <row r="85" spans="2:32" x14ac:dyDescent="0.25">
      <c r="B85" s="40" t="s">
        <v>0</v>
      </c>
      <c r="C85" s="39">
        <f t="shared" ref="C85:H86" si="74">C15</f>
        <v>30</v>
      </c>
      <c r="D85" s="41">
        <f t="shared" si="74"/>
        <v>2</v>
      </c>
      <c r="E85" s="42">
        <f t="shared" si="74"/>
        <v>0.4011142061281337</v>
      </c>
      <c r="F85" s="41">
        <f t="shared" si="74"/>
        <v>53.2</v>
      </c>
      <c r="G85" s="41">
        <f t="shared" si="74"/>
        <v>4.21</v>
      </c>
      <c r="H85" s="41">
        <f t="shared" si="74"/>
        <v>0</v>
      </c>
      <c r="I85" s="39"/>
      <c r="J85" s="43">
        <f t="shared" ref="J85:L86" si="75">J15</f>
        <v>5722.1882142861641</v>
      </c>
      <c r="K85" s="41">
        <f t="shared" si="75"/>
        <v>4.3186741280322831</v>
      </c>
      <c r="L85" s="42">
        <f t="shared" si="75"/>
        <v>0.89</v>
      </c>
      <c r="M85" s="41"/>
      <c r="N85" s="43">
        <f t="shared" ref="N85:P86" si="76">N15</f>
        <v>5722.1882142861641</v>
      </c>
      <c r="O85" s="41">
        <f t="shared" si="76"/>
        <v>11.26786247030835</v>
      </c>
      <c r="P85" s="42">
        <f t="shared" si="76"/>
        <v>0.53</v>
      </c>
      <c r="Q85" s="17"/>
      <c r="R85" s="17"/>
      <c r="U85" s="18">
        <f>J85*1000*((1+$V$78)^$D85)*$V$78*((1+$V$78)^$C85)/(((1+$V$78)^$C85)-1)/(8760*L85)</f>
        <v>103.91665425466292</v>
      </c>
      <c r="V85" s="18">
        <f>K85*3.6/$E85</f>
        <v>38.760100299089743</v>
      </c>
      <c r="W85" s="18">
        <f>$G85+(($F85*1000)/(8760*L85))</f>
        <v>11.033662203068083</v>
      </c>
      <c r="Y85" s="18"/>
      <c r="Z85" s="18">
        <f t="shared" ref="Z85:Z86" si="77">SUM(U85:Y85)</f>
        <v>153.71041675682073</v>
      </c>
      <c r="AA85" s="18">
        <f>N85*1000*((1+$V$78)^$D85)*$V$78*((1+$V$78)^$C85)/(((1+$V$78)^$C85)-1)/(8760*P85)</f>
        <v>174.50155148424528</v>
      </c>
      <c r="AB85" s="18">
        <f t="shared" si="71"/>
        <v>101.12906567101744</v>
      </c>
      <c r="AC85" s="18">
        <f t="shared" si="72"/>
        <v>15.668602567416215</v>
      </c>
      <c r="AE85" s="18"/>
      <c r="AF85" s="18">
        <f t="shared" ref="AF85:AF86" si="78">SUM(AA85:AE85)</f>
        <v>291.29921972267891</v>
      </c>
    </row>
    <row r="86" spans="2:32" x14ac:dyDescent="0.25">
      <c r="B86" s="40" t="s">
        <v>2</v>
      </c>
      <c r="C86" s="39">
        <f t="shared" si="74"/>
        <v>30</v>
      </c>
      <c r="D86" s="41">
        <f t="shared" si="74"/>
        <v>4</v>
      </c>
      <c r="E86" s="42">
        <f t="shared" si="74"/>
        <v>0.31754432389521037</v>
      </c>
      <c r="F86" s="41">
        <f t="shared" si="74"/>
        <v>69</v>
      </c>
      <c r="G86" s="41">
        <f t="shared" si="74"/>
        <v>5.27</v>
      </c>
      <c r="H86" s="41">
        <f t="shared" si="74"/>
        <v>0</v>
      </c>
      <c r="I86" s="39"/>
      <c r="J86" s="43">
        <f t="shared" si="75"/>
        <v>8235.6775448500921</v>
      </c>
      <c r="K86" s="41">
        <f t="shared" si="75"/>
        <v>0.63</v>
      </c>
      <c r="L86" s="42">
        <f t="shared" si="75"/>
        <v>0.89</v>
      </c>
      <c r="M86" s="41"/>
      <c r="N86" s="43">
        <f t="shared" si="76"/>
        <v>8235.6775448500921</v>
      </c>
      <c r="O86" s="41">
        <f t="shared" si="76"/>
        <v>0.65</v>
      </c>
      <c r="P86" s="42">
        <f t="shared" si="76"/>
        <v>0.53</v>
      </c>
      <c r="Q86" s="17"/>
      <c r="R86" s="17"/>
      <c r="U86" s="18">
        <f>J86*1000*((1+$V$78)^$D86)*$V$78*((1+$V$78)^$C86)/(((1+$V$78)^$C86)-1)/(8760*L86)</f>
        <v>184.24260012279558</v>
      </c>
      <c r="V86" s="18">
        <f>K86*3.6/$E86</f>
        <v>7.142310000000001</v>
      </c>
      <c r="W86" s="18">
        <f>$G86+(($F86*1000)/(8760*L86))</f>
        <v>14.120238571648452</v>
      </c>
      <c r="Y86" s="18"/>
      <c r="Z86" s="18">
        <f t="shared" si="77"/>
        <v>205.50514869444405</v>
      </c>
      <c r="AA86" s="18">
        <f>N86*1000*((1+$V$78)^$D86)*$V$78*((1+$V$78)^$C86)/(((1+$V$78)^$C86)-1)/(8760*P86)</f>
        <v>309.38851718733599</v>
      </c>
      <c r="AB86" s="18">
        <f t="shared" si="71"/>
        <v>7.3690500000000014</v>
      </c>
      <c r="AC86" s="18">
        <f t="shared" si="72"/>
        <v>20.131721375032306</v>
      </c>
      <c r="AE86" s="18"/>
      <c r="AF86" s="18">
        <f t="shared" si="78"/>
        <v>336.88928856236834</v>
      </c>
    </row>
    <row r="87" spans="2:32" x14ac:dyDescent="0.25">
      <c r="B87" s="40">
        <v>2030</v>
      </c>
      <c r="C87" s="39"/>
      <c r="D87" s="41"/>
      <c r="E87" s="42"/>
      <c r="F87" s="41"/>
      <c r="G87" s="41"/>
      <c r="H87" s="41"/>
      <c r="I87" s="39"/>
      <c r="J87" s="43"/>
      <c r="K87" s="41"/>
      <c r="L87" s="42"/>
      <c r="M87" s="41"/>
      <c r="N87" s="43"/>
      <c r="O87" s="41"/>
      <c r="P87" s="42"/>
      <c r="Q87" s="17"/>
      <c r="R87" s="17"/>
    </row>
    <row r="88" spans="2:32" x14ac:dyDescent="0.25">
      <c r="B88" s="40" t="s">
        <v>3</v>
      </c>
      <c r="C88" s="39">
        <f t="shared" ref="C88:H88" si="79">C24</f>
        <v>25</v>
      </c>
      <c r="D88" s="41">
        <f t="shared" si="79"/>
        <v>1.5</v>
      </c>
      <c r="E88" s="42">
        <f t="shared" si="79"/>
        <v>0.50900000000000001</v>
      </c>
      <c r="F88" s="41">
        <f t="shared" si="79"/>
        <v>10.9</v>
      </c>
      <c r="G88" s="41">
        <f t="shared" si="79"/>
        <v>3.7</v>
      </c>
      <c r="H88" s="41">
        <f t="shared" si="79"/>
        <v>0</v>
      </c>
      <c r="I88" s="39"/>
      <c r="J88" s="43">
        <f>J24</f>
        <v>1747.2398587087196</v>
      </c>
      <c r="K88" s="41">
        <f>K24</f>
        <v>7.7269266019172385</v>
      </c>
      <c r="L88" s="42">
        <f>L24</f>
        <v>0.89</v>
      </c>
      <c r="M88" s="41"/>
      <c r="N88" s="43">
        <f>N24</f>
        <v>1730.505555130587</v>
      </c>
      <c r="O88" s="41">
        <f>O24</f>
        <v>13.838214936310695</v>
      </c>
      <c r="P88" s="42">
        <f>P24</f>
        <v>0.53</v>
      </c>
      <c r="Q88" s="17"/>
      <c r="R88" s="17"/>
      <c r="U88" s="18">
        <f>J88*1000*((1+$V$78)^$D88)*$V$78*((1+$V$78)^$C88)/(((1+$V$78)^$C88)-1)/(8760*L88)</f>
        <v>31.093166169072944</v>
      </c>
      <c r="V88" s="18">
        <f>K88*3.6/$E88</f>
        <v>54.650168500789903</v>
      </c>
      <c r="W88" s="18">
        <f>$G88+(($F88*1000)/(8760*L88))</f>
        <v>5.0980811656662048</v>
      </c>
      <c r="Y88" s="18"/>
      <c r="Z88" s="18">
        <f t="shared" ref="Z88:Z90" si="80">SUM(U88:Y88)</f>
        <v>90.841415835529048</v>
      </c>
      <c r="AA88" s="18">
        <f>N88*1000*((1+$V$78)^$D88)*$V$78*((1+$V$78)^$C88)/(((1+$V$78)^$C88)-1)/(8760*P88)</f>
        <v>51.712978710394935</v>
      </c>
      <c r="AB88" s="18">
        <f t="shared" ref="AB88:AB90" si="81">O88*3.6/$E88</f>
        <v>97.873425875674855</v>
      </c>
      <c r="AC88" s="18">
        <f t="shared" ref="AC88:AC90" si="82">$G88+(($F88*1000)/(8760*P88))</f>
        <v>6.0477212027224949</v>
      </c>
      <c r="AE88" s="18"/>
      <c r="AF88" s="18">
        <f t="shared" ref="AF88:AF90" si="83">SUM(AA88:AE88)</f>
        <v>155.63412578879229</v>
      </c>
    </row>
    <row r="89" spans="2:32" x14ac:dyDescent="0.25">
      <c r="B89" s="40" t="s">
        <v>0</v>
      </c>
      <c r="C89" s="39">
        <f t="shared" ref="C89:H90" si="84">C30</f>
        <v>30</v>
      </c>
      <c r="D89" s="41">
        <f t="shared" si="84"/>
        <v>2</v>
      </c>
      <c r="E89" s="42">
        <f t="shared" si="84"/>
        <v>0.4011142061281337</v>
      </c>
      <c r="F89" s="41">
        <f t="shared" si="84"/>
        <v>53.2</v>
      </c>
      <c r="G89" s="41">
        <f t="shared" si="84"/>
        <v>4.21</v>
      </c>
      <c r="H89" s="41">
        <f t="shared" si="84"/>
        <v>0</v>
      </c>
      <c r="I89" s="39"/>
      <c r="J89" s="43">
        <f t="shared" ref="J89:L90" si="85">J30</f>
        <v>4859.6371404775136</v>
      </c>
      <c r="K89" s="41">
        <f t="shared" si="85"/>
        <v>2.6911590337793889</v>
      </c>
      <c r="L89" s="42">
        <f t="shared" si="85"/>
        <v>0.89</v>
      </c>
      <c r="M89" s="41"/>
      <c r="N89" s="43">
        <f t="shared" ref="N89:P90" si="86">N30</f>
        <v>4821.1143184922066</v>
      </c>
      <c r="O89" s="41">
        <f t="shared" si="86"/>
        <v>4.0951371860425692</v>
      </c>
      <c r="P89" s="42">
        <f t="shared" si="86"/>
        <v>0.53</v>
      </c>
      <c r="Q89" s="17"/>
      <c r="R89" s="17"/>
      <c r="U89" s="18">
        <f>J89*1000*((1+$V$78)^$D89)*$V$78*((1+$V$78)^$C89)/(((1+$V$78)^$C89)-1)/(8760*L89)</f>
        <v>88.252468045236839</v>
      </c>
      <c r="V89" s="18">
        <f>K89*3.6/$E89</f>
        <v>24.153152328170016</v>
      </c>
      <c r="W89" s="18">
        <f>$G89+(($F89*1000)/(8760*L89))</f>
        <v>11.033662203068083</v>
      </c>
      <c r="Y89" s="18"/>
      <c r="Z89" s="18">
        <f t="shared" si="80"/>
        <v>123.43928257647494</v>
      </c>
      <c r="AA89" s="18">
        <f>N89*1000*((1+$V$78)^$D89)*$V$78*((1+$V$78)^$C89)/(((1+$V$78)^$C89)-1)/(8760*P89)</f>
        <v>147.02276418650624</v>
      </c>
      <c r="AB89" s="18">
        <f t="shared" si="81"/>
        <v>36.753856244732056</v>
      </c>
      <c r="AC89" s="18">
        <f t="shared" si="82"/>
        <v>15.668602567416215</v>
      </c>
      <c r="AE89" s="18"/>
      <c r="AF89" s="18">
        <f t="shared" si="83"/>
        <v>199.44522299865451</v>
      </c>
    </row>
    <row r="90" spans="2:32" x14ac:dyDescent="0.25">
      <c r="B90" s="40" t="s">
        <v>2</v>
      </c>
      <c r="C90" s="39">
        <f t="shared" si="84"/>
        <v>30</v>
      </c>
      <c r="D90" s="41">
        <f t="shared" si="84"/>
        <v>4</v>
      </c>
      <c r="E90" s="42">
        <f t="shared" si="84"/>
        <v>0.31754432389521037</v>
      </c>
      <c r="F90" s="41">
        <f t="shared" si="84"/>
        <v>69</v>
      </c>
      <c r="G90" s="41">
        <f t="shared" si="84"/>
        <v>5.27</v>
      </c>
      <c r="H90" s="41">
        <f t="shared" si="84"/>
        <v>0</v>
      </c>
      <c r="I90" s="39"/>
      <c r="J90" s="43">
        <f t="shared" si="85"/>
        <v>7475.2430702079264</v>
      </c>
      <c r="K90" s="41">
        <f t="shared" si="85"/>
        <v>0.67</v>
      </c>
      <c r="L90" s="42">
        <f t="shared" si="85"/>
        <v>0.89</v>
      </c>
      <c r="M90" s="41"/>
      <c r="N90" s="43">
        <f t="shared" si="86"/>
        <v>7441.1039192703383</v>
      </c>
      <c r="O90" s="41">
        <f t="shared" si="86"/>
        <v>0.67</v>
      </c>
      <c r="P90" s="42">
        <f t="shared" si="86"/>
        <v>0.53</v>
      </c>
      <c r="Q90" s="17"/>
      <c r="R90" s="17"/>
      <c r="U90" s="18">
        <f>J90*1000*((1+$V$78)^$D90)*$V$78*((1+$V$78)^$C90)/(((1+$V$78)^$C90)-1)/(8760*L90)</f>
        <v>167.2307120215313</v>
      </c>
      <c r="V90" s="18">
        <f>K90*3.6/$E90</f>
        <v>7.5957900000000009</v>
      </c>
      <c r="W90" s="18">
        <f>$G90+(($F90*1000)/(8760*L90))</f>
        <v>14.120238571648452</v>
      </c>
      <c r="Y90" s="18"/>
      <c r="Z90" s="18">
        <f t="shared" si="80"/>
        <v>188.94674059317975</v>
      </c>
      <c r="AA90" s="18">
        <f>N90*1000*((1+$V$78)^$D90)*$V$78*((1+$V$78)^$C90)/(((1+$V$78)^$C90)-1)/(8760*P90)</f>
        <v>279.53888375092146</v>
      </c>
      <c r="AB90" s="18">
        <f t="shared" si="81"/>
        <v>7.5957900000000009</v>
      </c>
      <c r="AC90" s="18">
        <f t="shared" si="82"/>
        <v>20.131721375032306</v>
      </c>
      <c r="AE90" s="18"/>
      <c r="AF90" s="18">
        <f t="shared" si="83"/>
        <v>307.26639512595381</v>
      </c>
    </row>
    <row r="91" spans="2:32" x14ac:dyDescent="0.25">
      <c r="B91" s="40">
        <v>2040</v>
      </c>
      <c r="C91" s="39"/>
      <c r="D91" s="41"/>
      <c r="E91" s="42"/>
      <c r="F91" s="41"/>
      <c r="G91" s="41"/>
      <c r="H91" s="41"/>
      <c r="I91" s="39"/>
      <c r="J91" s="43"/>
      <c r="K91" s="41"/>
      <c r="L91" s="42"/>
      <c r="M91" s="41"/>
      <c r="N91" s="43"/>
      <c r="O91" s="41"/>
      <c r="P91" s="42"/>
      <c r="Q91" s="17"/>
      <c r="R91" s="17"/>
    </row>
    <row r="92" spans="2:32" x14ac:dyDescent="0.25">
      <c r="B92" s="40" t="s">
        <v>3</v>
      </c>
      <c r="C92" s="39">
        <f t="shared" ref="C92:H92" si="87">C39</f>
        <v>25</v>
      </c>
      <c r="D92" s="41">
        <f t="shared" si="87"/>
        <v>1.5</v>
      </c>
      <c r="E92" s="42">
        <f t="shared" si="87"/>
        <v>0.50900000000000001</v>
      </c>
      <c r="F92" s="41">
        <f t="shared" si="87"/>
        <v>10.9</v>
      </c>
      <c r="G92" s="41">
        <f t="shared" si="87"/>
        <v>3.7</v>
      </c>
      <c r="H92" s="41">
        <f t="shared" si="87"/>
        <v>0</v>
      </c>
      <c r="I92" s="39"/>
      <c r="J92" s="43">
        <f>J39</f>
        <v>1701.7703181551396</v>
      </c>
      <c r="K92" s="41">
        <f>K39</f>
        <v>7.6112473263545652</v>
      </c>
      <c r="L92" s="42">
        <f>L39</f>
        <v>0.89</v>
      </c>
      <c r="M92" s="41"/>
      <c r="N92" s="43">
        <f>N39</f>
        <v>1701.7703181551396</v>
      </c>
      <c r="O92" s="41">
        <f>O39</f>
        <v>15.230107161380124</v>
      </c>
      <c r="P92" s="42">
        <f>P39</f>
        <v>0.53</v>
      </c>
      <c r="Q92" s="17"/>
      <c r="R92" s="17"/>
      <c r="U92" s="18">
        <f>J92*1000*((1+$V$78)^$D92)*$V$78*((1+$V$78)^$C92)/(((1+$V$78)^$C92)-1)/(8760*L92)</f>
        <v>30.284008815537803</v>
      </c>
      <c r="V92" s="18">
        <f>K92*3.6/$E92</f>
        <v>53.832004665769034</v>
      </c>
      <c r="W92" s="18">
        <f>$G92+(($F92*1000)/(8760*L92))</f>
        <v>5.0980811656662048</v>
      </c>
      <c r="Y92" s="18"/>
      <c r="Z92" s="18">
        <f t="shared" ref="Z92:Z94" si="88">SUM(U92:Y92)</f>
        <v>89.214094646973038</v>
      </c>
      <c r="AA92" s="18">
        <f>N92*1000*((1+$V$78)^$D92)*$V$78*((1+$V$78)^$C92)/(((1+$V$78)^$C92)-1)/(8760*P92)</f>
        <v>50.854278954393671</v>
      </c>
      <c r="AB92" s="18">
        <f t="shared" ref="AB92:AB94" si="89">O92*3.6/$E92</f>
        <v>107.7178502573054</v>
      </c>
      <c r="AC92" s="18">
        <f t="shared" ref="AC92:AC94" si="90">$G92+(($F92*1000)/(8760*P92))</f>
        <v>6.0477212027224949</v>
      </c>
      <c r="AE92" s="18"/>
      <c r="AF92" s="18">
        <f t="shared" ref="AF92:AF94" si="91">SUM(AA92:AE92)</f>
        <v>164.61985041442156</v>
      </c>
    </row>
    <row r="93" spans="2:32" x14ac:dyDescent="0.25">
      <c r="B93" s="40" t="s">
        <v>0</v>
      </c>
      <c r="C93" s="39">
        <f t="shared" ref="C93:H94" si="92">C45</f>
        <v>30</v>
      </c>
      <c r="D93" s="41">
        <f t="shared" si="92"/>
        <v>2</v>
      </c>
      <c r="E93" s="42">
        <f t="shared" si="92"/>
        <v>0.4011142061281337</v>
      </c>
      <c r="F93" s="41">
        <f t="shared" si="92"/>
        <v>53.2</v>
      </c>
      <c r="G93" s="41">
        <f t="shared" si="92"/>
        <v>4.21</v>
      </c>
      <c r="H93" s="41">
        <f t="shared" si="92"/>
        <v>0</v>
      </c>
      <c r="I93" s="39"/>
      <c r="J93" s="43">
        <f t="shared" ref="J93:L94" si="93">J45</f>
        <v>4741.0591796821282</v>
      </c>
      <c r="K93" s="41">
        <f t="shared" si="93"/>
        <v>2.4923735558528386</v>
      </c>
      <c r="L93" s="42">
        <f t="shared" si="93"/>
        <v>0.89</v>
      </c>
      <c r="M93" s="41"/>
      <c r="N93" s="43">
        <f t="shared" ref="N93:P94" si="94">N45</f>
        <v>4741.0591796821282</v>
      </c>
      <c r="O93" s="41">
        <f t="shared" si="94"/>
        <v>3.77548190925897</v>
      </c>
      <c r="P93" s="42">
        <f t="shared" si="94"/>
        <v>0.53</v>
      </c>
      <c r="Q93" s="17"/>
      <c r="R93" s="17"/>
      <c r="U93" s="18">
        <f>J93*1000*((1+$V$78)^$D93)*$V$78*((1+$V$78)^$C93)/(((1+$V$78)^$C93)-1)/(8760*L93)</f>
        <v>86.099056711538807</v>
      </c>
      <c r="V93" s="18">
        <f>K93*3.6/$E93</f>
        <v>22.369052663779229</v>
      </c>
      <c r="W93" s="18">
        <f>$G93+(($F93*1000)/(8760*L93))</f>
        <v>11.033662203068083</v>
      </c>
      <c r="Y93" s="18"/>
      <c r="Z93" s="18">
        <f t="shared" si="88"/>
        <v>119.50177157838613</v>
      </c>
      <c r="AA93" s="18">
        <f>N93*1000*((1+$V$78)^$D93)*$V$78*((1+$V$78)^$C93)/(((1+$V$78)^$C93)-1)/(8760*P93)</f>
        <v>144.58143485522555</v>
      </c>
      <c r="AB93" s="18">
        <f t="shared" si="89"/>
        <v>33.884950135599254</v>
      </c>
      <c r="AC93" s="18">
        <f t="shared" si="90"/>
        <v>15.668602567416215</v>
      </c>
      <c r="AE93" s="18"/>
      <c r="AF93" s="18">
        <f t="shared" si="91"/>
        <v>194.13498755824099</v>
      </c>
    </row>
    <row r="94" spans="2:32" x14ac:dyDescent="0.25">
      <c r="B94" s="40" t="s">
        <v>2</v>
      </c>
      <c r="C94" s="39">
        <f t="shared" si="92"/>
        <v>30</v>
      </c>
      <c r="D94" s="41">
        <f t="shared" si="92"/>
        <v>4</v>
      </c>
      <c r="E94" s="42">
        <f t="shared" si="92"/>
        <v>0.31754432389521037</v>
      </c>
      <c r="F94" s="41">
        <f t="shared" si="92"/>
        <v>69</v>
      </c>
      <c r="G94" s="41">
        <f t="shared" si="92"/>
        <v>5.27</v>
      </c>
      <c r="H94" s="41">
        <f t="shared" si="92"/>
        <v>0</v>
      </c>
      <c r="I94" s="39"/>
      <c r="J94" s="43">
        <f t="shared" si="93"/>
        <v>7317.5435620988656</v>
      </c>
      <c r="K94" s="41">
        <f t="shared" si="93"/>
        <v>0.72</v>
      </c>
      <c r="L94" s="42">
        <f t="shared" si="93"/>
        <v>0.89</v>
      </c>
      <c r="M94" s="41"/>
      <c r="N94" s="43">
        <f t="shared" si="94"/>
        <v>7317.5435620988656</v>
      </c>
      <c r="O94" s="41">
        <f t="shared" si="94"/>
        <v>0.73</v>
      </c>
      <c r="P94" s="42">
        <f t="shared" si="94"/>
        <v>0.53</v>
      </c>
      <c r="Q94" s="17"/>
      <c r="R94" s="17"/>
      <c r="U94" s="18">
        <f>J94*1000*((1+$V$78)^$D94)*$V$78*((1+$V$78)^$C94)/(((1+$V$78)^$C94)-1)/(8760*L94)</f>
        <v>163.7027730931467</v>
      </c>
      <c r="V94" s="18">
        <f>K94*3.6/$E94</f>
        <v>8.1626399999999997</v>
      </c>
      <c r="W94" s="18">
        <f>$G94+(($F94*1000)/(8760*L94))</f>
        <v>14.120238571648452</v>
      </c>
      <c r="Y94" s="18"/>
      <c r="Z94" s="18">
        <f t="shared" si="88"/>
        <v>185.98565166479517</v>
      </c>
      <c r="AA94" s="18">
        <f>N94*1000*((1+$V$78)^$D94)*$V$78*((1+$V$78)^$C94)/(((1+$V$78)^$C94)-1)/(8760*P94)</f>
        <v>274.89710953377465</v>
      </c>
      <c r="AB94" s="18">
        <f t="shared" si="89"/>
        <v>8.2760100000000012</v>
      </c>
      <c r="AC94" s="18">
        <f t="shared" si="90"/>
        <v>20.131721375032306</v>
      </c>
      <c r="AE94" s="18"/>
      <c r="AF94" s="18">
        <f t="shared" si="91"/>
        <v>303.30484090880697</v>
      </c>
    </row>
    <row r="95" spans="2:32" x14ac:dyDescent="0.25">
      <c r="B95" s="40">
        <v>2050</v>
      </c>
      <c r="C95" s="39"/>
      <c r="D95" s="41"/>
      <c r="E95" s="42"/>
      <c r="F95" s="41"/>
      <c r="G95" s="41"/>
      <c r="H95" s="41"/>
      <c r="I95" s="39"/>
      <c r="J95" s="43"/>
      <c r="K95" s="41"/>
      <c r="L95" s="42"/>
      <c r="M95" s="41"/>
      <c r="N95" s="43"/>
      <c r="O95" s="41"/>
      <c r="P95" s="42"/>
      <c r="Q95" s="17"/>
      <c r="R95" s="17"/>
    </row>
    <row r="96" spans="2:32" x14ac:dyDescent="0.25">
      <c r="B96" s="40" t="s">
        <v>3</v>
      </c>
      <c r="C96" s="39">
        <f t="shared" ref="C96:H96" si="95">C54</f>
        <v>25</v>
      </c>
      <c r="D96" s="41">
        <f t="shared" si="95"/>
        <v>1.5</v>
      </c>
      <c r="E96" s="42">
        <f t="shared" si="95"/>
        <v>0.50900000000000001</v>
      </c>
      <c r="F96" s="41">
        <f t="shared" si="95"/>
        <v>10.9</v>
      </c>
      <c r="G96" s="41">
        <f t="shared" si="95"/>
        <v>3.7</v>
      </c>
      <c r="H96" s="41">
        <f t="shared" si="95"/>
        <v>0</v>
      </c>
      <c r="I96" s="39"/>
      <c r="J96" s="43">
        <f>J54</f>
        <v>1654.8214985929142</v>
      </c>
      <c r="K96" s="41">
        <f>K54</f>
        <v>7.6112473263545652</v>
      </c>
      <c r="L96" s="42">
        <f>L54</f>
        <v>0.89</v>
      </c>
      <c r="M96" s="41"/>
      <c r="N96" s="43">
        <f>N54</f>
        <v>1654.8214985929142</v>
      </c>
      <c r="O96" s="41">
        <f>O54</f>
        <v>15.230107161380124</v>
      </c>
      <c r="P96" s="42">
        <f>P54</f>
        <v>0.53</v>
      </c>
      <c r="Q96" s="17"/>
      <c r="R96" s="17"/>
      <c r="U96" s="18">
        <f>J96*1000*((1+$V$78)^$D96)*$V$78*((1+$V$78)^$C96)/(((1+$V$78)^$C96)-1)/(8760*L96)</f>
        <v>29.448526817565902</v>
      </c>
      <c r="V96" s="18">
        <f>K96*3.6/$E96</f>
        <v>53.832004665769034</v>
      </c>
      <c r="W96" s="18">
        <f>$G96+(($F96*1000)/(8760*L96))</f>
        <v>5.0980811656662048</v>
      </c>
      <c r="Y96" s="18"/>
      <c r="Z96" s="18">
        <f t="shared" ref="Z96:Z98" si="96">SUM(U96:Y96)</f>
        <v>88.378612649001141</v>
      </c>
      <c r="AA96" s="18">
        <f>N96*1000*((1+$V$78)^$D96)*$V$78*((1+$V$78)^$C96)/(((1+$V$78)^$C96)-1)/(8760*P96)</f>
        <v>49.451299750252176</v>
      </c>
      <c r="AB96" s="18">
        <f t="shared" ref="AB96:AB98" si="97">O96*3.6/$E96</f>
        <v>107.7178502573054</v>
      </c>
      <c r="AC96" s="18">
        <f t="shared" ref="AC96:AC98" si="98">$G96+(($F96*1000)/(8760*P96))</f>
        <v>6.0477212027224949</v>
      </c>
      <c r="AE96" s="18"/>
      <c r="AF96" s="18">
        <f t="shared" ref="AF96:AF98" si="99">SUM(AA96:AE96)</f>
        <v>163.21687121028006</v>
      </c>
    </row>
    <row r="97" spans="2:32" x14ac:dyDescent="0.25">
      <c r="B97" s="40" t="s">
        <v>0</v>
      </c>
      <c r="C97" s="39">
        <f t="shared" ref="C97:H98" si="100">C60</f>
        <v>30</v>
      </c>
      <c r="D97" s="41">
        <f t="shared" si="100"/>
        <v>2</v>
      </c>
      <c r="E97" s="42">
        <f t="shared" si="100"/>
        <v>0.4011142061281337</v>
      </c>
      <c r="F97" s="41">
        <f t="shared" si="100"/>
        <v>53.2</v>
      </c>
      <c r="G97" s="41">
        <f t="shared" si="100"/>
        <v>4.21</v>
      </c>
      <c r="H97" s="41">
        <f t="shared" si="100"/>
        <v>0</v>
      </c>
      <c r="I97" s="39"/>
      <c r="J97" s="43">
        <f t="shared" ref="J97:L98" si="101">J60</f>
        <v>4610.2617802998011</v>
      </c>
      <c r="K97" s="41">
        <f t="shared" si="101"/>
        <v>2.4923735558528386</v>
      </c>
      <c r="L97" s="42">
        <f t="shared" si="101"/>
        <v>0.89</v>
      </c>
      <c r="M97" s="41"/>
      <c r="N97" s="43">
        <f t="shared" ref="N97:P98" si="102">N60</f>
        <v>4610.2617802998011</v>
      </c>
      <c r="O97" s="41">
        <f t="shared" si="102"/>
        <v>3.77548190925897</v>
      </c>
      <c r="P97" s="42">
        <f t="shared" si="102"/>
        <v>0.53</v>
      </c>
      <c r="Q97" s="17"/>
      <c r="R97" s="17"/>
      <c r="U97" s="18">
        <f>J97*1000*((1+$V$78)^$D97)*$V$78*((1+$V$78)^$C97)/(((1+$V$78)^$C97)-1)/(8760*L97)</f>
        <v>83.723736708067392</v>
      </c>
      <c r="V97" s="18">
        <f>K97*3.6/$E97</f>
        <v>22.369052663779229</v>
      </c>
      <c r="W97" s="18">
        <f>$G97+(($F97*1000)/(8760*L97))</f>
        <v>11.033662203068083</v>
      </c>
      <c r="Y97" s="18"/>
      <c r="Z97" s="18">
        <f t="shared" si="96"/>
        <v>117.12645157491471</v>
      </c>
      <c r="AA97" s="18">
        <f>N97*1000*((1+$V$78)^$D97)*$V$78*((1+$V$78)^$C97)/(((1+$V$78)^$C97)-1)/(8760*P97)</f>
        <v>140.59268994373582</v>
      </c>
      <c r="AB97" s="18">
        <f t="shared" si="97"/>
        <v>33.884950135599254</v>
      </c>
      <c r="AC97" s="18">
        <f t="shared" si="98"/>
        <v>15.668602567416215</v>
      </c>
      <c r="AE97" s="18"/>
      <c r="AF97" s="18">
        <f t="shared" si="99"/>
        <v>190.14624264675126</v>
      </c>
    </row>
    <row r="98" spans="2:32" x14ac:dyDescent="0.25">
      <c r="B98" s="40" t="s">
        <v>2</v>
      </c>
      <c r="C98" s="39">
        <f t="shared" si="100"/>
        <v>30</v>
      </c>
      <c r="D98" s="41">
        <f t="shared" si="100"/>
        <v>4</v>
      </c>
      <c r="E98" s="42">
        <f t="shared" si="100"/>
        <v>0.31754432389521037</v>
      </c>
      <c r="F98" s="41">
        <f t="shared" si="100"/>
        <v>69</v>
      </c>
      <c r="G98" s="41">
        <f t="shared" si="100"/>
        <v>5.27</v>
      </c>
      <c r="H98" s="41">
        <f t="shared" si="100"/>
        <v>0</v>
      </c>
      <c r="I98" s="39"/>
      <c r="J98" s="43">
        <f t="shared" si="101"/>
        <v>7115.6655362157162</v>
      </c>
      <c r="K98" s="41">
        <f t="shared" si="101"/>
        <v>0.72</v>
      </c>
      <c r="L98" s="42">
        <f t="shared" si="101"/>
        <v>0.89</v>
      </c>
      <c r="M98" s="41"/>
      <c r="N98" s="43">
        <f t="shared" si="102"/>
        <v>7115.6655362157162</v>
      </c>
      <c r="O98" s="41">
        <f t="shared" si="102"/>
        <v>0.73</v>
      </c>
      <c r="P98" s="42">
        <f t="shared" si="102"/>
        <v>0.53</v>
      </c>
      <c r="Q98" s="17"/>
      <c r="R98" s="17"/>
      <c r="U98" s="18">
        <f>J98*1000*((1+$V$78)^$D98)*$V$78*((1+$V$78)^$C98)/(((1+$V$78)^$C98)-1)/(8760*L98)</f>
        <v>159.18650443233363</v>
      </c>
      <c r="V98" s="18">
        <f>K98*3.6/$E98</f>
        <v>8.1626399999999997</v>
      </c>
      <c r="W98" s="18">
        <f>$G98+(($F98*1000)/(8760*L98))</f>
        <v>14.120238571648452</v>
      </c>
      <c r="Y98" s="18"/>
      <c r="Z98" s="18">
        <f t="shared" si="96"/>
        <v>181.4693830039821</v>
      </c>
      <c r="AA98" s="18">
        <f>N98*1000*((1+$V$78)^$D98)*$V$78*((1+$V$78)^$C98)/(((1+$V$78)^$C98)-1)/(8760*P98)</f>
        <v>267.31318668825838</v>
      </c>
      <c r="AB98" s="18">
        <f t="shared" si="97"/>
        <v>8.2760100000000012</v>
      </c>
      <c r="AC98" s="18">
        <f t="shared" si="98"/>
        <v>20.131721375032306</v>
      </c>
      <c r="AE98" s="18"/>
      <c r="AF98" s="18">
        <f t="shared" si="99"/>
        <v>295.7209180632907</v>
      </c>
    </row>
  </sheetData>
  <mergeCells count="6">
    <mergeCell ref="H81:I81"/>
    <mergeCell ref="J4:K4"/>
    <mergeCell ref="N4:O4"/>
    <mergeCell ref="H5:I5"/>
    <mergeCell ref="J80:K80"/>
    <mergeCell ref="N80:O8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4738-8A2D-49F0-AD64-D2140E6DC2FB}">
  <dimension ref="C2:K38"/>
  <sheetViews>
    <sheetView workbookViewId="0"/>
  </sheetViews>
  <sheetFormatPr defaultRowHeight="15" x14ac:dyDescent="0.25"/>
  <sheetData>
    <row r="2" spans="3:11" x14ac:dyDescent="0.25">
      <c r="C2" t="s">
        <v>113</v>
      </c>
    </row>
    <row r="4" spans="3:11" x14ac:dyDescent="0.25">
      <c r="C4" s="8"/>
      <c r="D4" s="69" t="s">
        <v>86</v>
      </c>
      <c r="E4" s="69"/>
      <c r="F4" s="69"/>
      <c r="G4" s="69" t="s">
        <v>88</v>
      </c>
      <c r="H4" s="69"/>
      <c r="I4" s="69"/>
      <c r="J4" s="69" t="s">
        <v>87</v>
      </c>
      <c r="K4" s="69"/>
    </row>
    <row r="5" spans="3:11" x14ac:dyDescent="0.25">
      <c r="C5" s="7"/>
      <c r="D5" s="25" t="s">
        <v>71</v>
      </c>
      <c r="E5" s="25" t="s">
        <v>72</v>
      </c>
      <c r="F5" s="77" t="s">
        <v>71</v>
      </c>
      <c r="G5" s="77"/>
      <c r="H5" s="25" t="s">
        <v>72</v>
      </c>
      <c r="I5" s="77" t="s">
        <v>71</v>
      </c>
      <c r="J5" s="77"/>
      <c r="K5" s="25" t="s">
        <v>72</v>
      </c>
    </row>
    <row r="6" spans="3:11" x14ac:dyDescent="0.25">
      <c r="C6" s="65">
        <v>2023</v>
      </c>
      <c r="D6" s="52">
        <v>1919</v>
      </c>
      <c r="E6" s="52">
        <v>3141</v>
      </c>
      <c r="F6" s="76">
        <v>1919</v>
      </c>
      <c r="G6" s="76"/>
      <c r="H6" s="52">
        <v>3141</v>
      </c>
      <c r="I6" s="76">
        <v>1919</v>
      </c>
      <c r="J6" s="76"/>
      <c r="K6" s="52">
        <v>3141</v>
      </c>
    </row>
    <row r="7" spans="3:11" x14ac:dyDescent="0.25">
      <c r="C7" s="66">
        <v>2024</v>
      </c>
      <c r="D7" s="53">
        <v>1575</v>
      </c>
      <c r="E7" s="53">
        <v>2577</v>
      </c>
      <c r="F7" s="75">
        <v>1536</v>
      </c>
      <c r="G7" s="75"/>
      <c r="H7" s="53">
        <v>2513</v>
      </c>
      <c r="I7" s="75">
        <v>1611</v>
      </c>
      <c r="J7" s="75"/>
      <c r="K7" s="53">
        <v>2636</v>
      </c>
    </row>
    <row r="8" spans="3:11" x14ac:dyDescent="0.25">
      <c r="C8" s="65">
        <v>2025</v>
      </c>
      <c r="D8" s="52">
        <v>1318</v>
      </c>
      <c r="E8" s="52">
        <v>2339</v>
      </c>
      <c r="F8" s="76">
        <v>1253</v>
      </c>
      <c r="G8" s="76"/>
      <c r="H8" s="52">
        <v>2207</v>
      </c>
      <c r="I8" s="76">
        <v>1379</v>
      </c>
      <c r="J8" s="76"/>
      <c r="K8" s="52">
        <v>2378</v>
      </c>
    </row>
    <row r="9" spans="3:11" x14ac:dyDescent="0.25">
      <c r="C9" s="66">
        <v>2026</v>
      </c>
      <c r="D9" s="53">
        <v>1118</v>
      </c>
      <c r="E9" s="53">
        <v>2123</v>
      </c>
      <c r="F9" s="75">
        <v>1037</v>
      </c>
      <c r="G9" s="75"/>
      <c r="H9" s="53">
        <v>1939</v>
      </c>
      <c r="I9" s="75">
        <v>1196</v>
      </c>
      <c r="J9" s="75"/>
      <c r="K9" s="53">
        <v>2146</v>
      </c>
    </row>
    <row r="10" spans="3:11" x14ac:dyDescent="0.25">
      <c r="C10" s="65">
        <v>2027</v>
      </c>
      <c r="D10" s="52">
        <v>955</v>
      </c>
      <c r="E10" s="52">
        <v>1921</v>
      </c>
      <c r="F10" s="76">
        <v>864</v>
      </c>
      <c r="G10" s="76"/>
      <c r="H10" s="52">
        <v>1698</v>
      </c>
      <c r="I10" s="76">
        <v>1046</v>
      </c>
      <c r="J10" s="76"/>
      <c r="K10" s="52">
        <v>1930</v>
      </c>
    </row>
    <row r="11" spans="3:11" x14ac:dyDescent="0.25">
      <c r="C11" s="66">
        <v>2028</v>
      </c>
      <c r="D11" s="53">
        <v>897</v>
      </c>
      <c r="E11" s="53">
        <v>1739</v>
      </c>
      <c r="F11" s="75">
        <v>726</v>
      </c>
      <c r="G11" s="75"/>
      <c r="H11" s="53">
        <v>1487</v>
      </c>
      <c r="I11" s="75">
        <v>921</v>
      </c>
      <c r="J11" s="75"/>
      <c r="K11" s="53">
        <v>1736</v>
      </c>
    </row>
    <row r="12" spans="3:11" x14ac:dyDescent="0.25">
      <c r="C12" s="65">
        <v>2029</v>
      </c>
      <c r="D12" s="52">
        <v>833</v>
      </c>
      <c r="E12" s="52">
        <v>1574</v>
      </c>
      <c r="F12" s="76">
        <v>613</v>
      </c>
      <c r="G12" s="76"/>
      <c r="H12" s="52">
        <v>1303</v>
      </c>
      <c r="I12" s="76">
        <v>817</v>
      </c>
      <c r="J12" s="76"/>
      <c r="K12" s="52">
        <v>1562</v>
      </c>
    </row>
    <row r="13" spans="3:11" x14ac:dyDescent="0.25">
      <c r="C13" s="66">
        <v>2030</v>
      </c>
      <c r="D13" s="53">
        <v>767</v>
      </c>
      <c r="E13" s="53">
        <v>1425</v>
      </c>
      <c r="F13" s="75">
        <v>521</v>
      </c>
      <c r="G13" s="75"/>
      <c r="H13" s="53">
        <v>1141</v>
      </c>
      <c r="I13" s="75">
        <v>728</v>
      </c>
      <c r="J13" s="75"/>
      <c r="K13" s="53">
        <v>1405</v>
      </c>
    </row>
    <row r="14" spans="3:11" x14ac:dyDescent="0.25">
      <c r="C14" s="65">
        <v>2031</v>
      </c>
      <c r="D14" s="52">
        <v>734</v>
      </c>
      <c r="E14" s="52">
        <v>1290</v>
      </c>
      <c r="F14" s="76">
        <v>489</v>
      </c>
      <c r="G14" s="76"/>
      <c r="H14" s="52">
        <v>999</v>
      </c>
      <c r="I14" s="76">
        <v>689</v>
      </c>
      <c r="J14" s="76"/>
      <c r="K14" s="52">
        <v>1264</v>
      </c>
    </row>
    <row r="15" spans="3:11" x14ac:dyDescent="0.25">
      <c r="C15" s="66">
        <v>2032</v>
      </c>
      <c r="D15" s="53">
        <v>704</v>
      </c>
      <c r="E15" s="53">
        <v>1167</v>
      </c>
      <c r="F15" s="75">
        <v>459</v>
      </c>
      <c r="G15" s="75"/>
      <c r="H15" s="53">
        <v>875</v>
      </c>
      <c r="I15" s="75">
        <v>658</v>
      </c>
      <c r="J15" s="75"/>
      <c r="K15" s="53">
        <v>1138</v>
      </c>
    </row>
    <row r="16" spans="3:11" x14ac:dyDescent="0.25">
      <c r="C16" s="65">
        <v>2033</v>
      </c>
      <c r="D16" s="52">
        <v>678</v>
      </c>
      <c r="E16" s="52">
        <v>1057</v>
      </c>
      <c r="F16" s="76">
        <v>430</v>
      </c>
      <c r="G16" s="76"/>
      <c r="H16" s="52">
        <v>767</v>
      </c>
      <c r="I16" s="76">
        <v>623</v>
      </c>
      <c r="J16" s="76"/>
      <c r="K16" s="52">
        <v>1023</v>
      </c>
    </row>
    <row r="17" spans="3:11" x14ac:dyDescent="0.25">
      <c r="C17" s="66">
        <v>2034</v>
      </c>
      <c r="D17" s="53">
        <v>649</v>
      </c>
      <c r="E17" s="53">
        <v>957</v>
      </c>
      <c r="F17" s="75">
        <v>404</v>
      </c>
      <c r="G17" s="75"/>
      <c r="H17" s="53">
        <v>672</v>
      </c>
      <c r="I17" s="75">
        <v>597</v>
      </c>
      <c r="J17" s="75"/>
      <c r="K17" s="53">
        <v>921</v>
      </c>
    </row>
    <row r="18" spans="3:11" x14ac:dyDescent="0.25">
      <c r="C18" s="65">
        <v>2035</v>
      </c>
      <c r="D18" s="52">
        <v>627</v>
      </c>
      <c r="E18" s="52">
        <v>866</v>
      </c>
      <c r="F18" s="76">
        <v>381</v>
      </c>
      <c r="G18" s="76"/>
      <c r="H18" s="52">
        <v>589</v>
      </c>
      <c r="I18" s="76">
        <v>572</v>
      </c>
      <c r="J18" s="76"/>
      <c r="K18" s="52">
        <v>829</v>
      </c>
    </row>
    <row r="19" spans="3:11" x14ac:dyDescent="0.25">
      <c r="C19" s="66">
        <v>2036</v>
      </c>
      <c r="D19" s="53">
        <v>608</v>
      </c>
      <c r="E19" s="53">
        <v>784</v>
      </c>
      <c r="F19" s="75">
        <v>362</v>
      </c>
      <c r="G19" s="75"/>
      <c r="H19" s="53">
        <v>516</v>
      </c>
      <c r="I19" s="75">
        <v>556</v>
      </c>
      <c r="J19" s="75"/>
      <c r="K19" s="53">
        <v>746</v>
      </c>
    </row>
    <row r="20" spans="3:11" x14ac:dyDescent="0.25">
      <c r="C20" s="65">
        <v>2037</v>
      </c>
      <c r="D20" s="52">
        <v>591</v>
      </c>
      <c r="E20" s="52">
        <v>710</v>
      </c>
      <c r="F20" s="76">
        <v>345</v>
      </c>
      <c r="G20" s="76"/>
      <c r="H20" s="52">
        <v>452</v>
      </c>
      <c r="I20" s="76">
        <v>540</v>
      </c>
      <c r="J20" s="76"/>
      <c r="K20" s="52">
        <v>671</v>
      </c>
    </row>
    <row r="21" spans="3:11" x14ac:dyDescent="0.25">
      <c r="C21" s="66">
        <v>2038</v>
      </c>
      <c r="D21" s="53">
        <v>576</v>
      </c>
      <c r="E21" s="53">
        <v>643</v>
      </c>
      <c r="F21" s="75">
        <v>329</v>
      </c>
      <c r="G21" s="75"/>
      <c r="H21" s="53">
        <v>396</v>
      </c>
      <c r="I21" s="75">
        <v>527</v>
      </c>
      <c r="J21" s="75"/>
      <c r="K21" s="53">
        <v>604</v>
      </c>
    </row>
    <row r="22" spans="3:11" x14ac:dyDescent="0.25">
      <c r="C22" s="65">
        <v>2039</v>
      </c>
      <c r="D22" s="52">
        <v>550</v>
      </c>
      <c r="E22" s="52">
        <v>582</v>
      </c>
      <c r="F22" s="76">
        <v>316</v>
      </c>
      <c r="G22" s="76"/>
      <c r="H22" s="52">
        <v>347</v>
      </c>
      <c r="I22" s="76">
        <v>514</v>
      </c>
      <c r="J22" s="76"/>
      <c r="K22" s="52">
        <v>543</v>
      </c>
    </row>
    <row r="23" spans="3:11" x14ac:dyDescent="0.25">
      <c r="C23" s="66">
        <v>2040</v>
      </c>
      <c r="D23" s="53">
        <v>527</v>
      </c>
      <c r="E23" s="53">
        <v>527</v>
      </c>
      <c r="F23" s="75">
        <v>304</v>
      </c>
      <c r="G23" s="75"/>
      <c r="H23" s="53">
        <v>304</v>
      </c>
      <c r="I23" s="75">
        <v>489</v>
      </c>
      <c r="J23" s="75"/>
      <c r="K23" s="53">
        <v>489</v>
      </c>
    </row>
    <row r="24" spans="3:11" x14ac:dyDescent="0.25">
      <c r="C24" s="65">
        <v>2041</v>
      </c>
      <c r="D24" s="52">
        <v>513</v>
      </c>
      <c r="E24" s="52">
        <v>513</v>
      </c>
      <c r="F24" s="76">
        <v>289</v>
      </c>
      <c r="G24" s="76"/>
      <c r="H24" s="52">
        <v>289</v>
      </c>
      <c r="I24" s="76">
        <v>478</v>
      </c>
      <c r="J24" s="76"/>
      <c r="K24" s="52">
        <v>478</v>
      </c>
    </row>
    <row r="25" spans="3:11" x14ac:dyDescent="0.25">
      <c r="C25" s="66">
        <v>2042</v>
      </c>
      <c r="D25" s="53">
        <v>497</v>
      </c>
      <c r="E25" s="53">
        <v>497</v>
      </c>
      <c r="F25" s="75">
        <v>276</v>
      </c>
      <c r="G25" s="75"/>
      <c r="H25" s="53">
        <v>276</v>
      </c>
      <c r="I25" s="75">
        <v>467</v>
      </c>
      <c r="J25" s="75"/>
      <c r="K25" s="53">
        <v>467</v>
      </c>
    </row>
    <row r="26" spans="3:11" x14ac:dyDescent="0.25">
      <c r="C26" s="65">
        <v>2043</v>
      </c>
      <c r="D26" s="52">
        <v>486</v>
      </c>
      <c r="E26" s="52">
        <v>486</v>
      </c>
      <c r="F26" s="76">
        <v>265</v>
      </c>
      <c r="G26" s="76"/>
      <c r="H26" s="52">
        <v>265</v>
      </c>
      <c r="I26" s="76">
        <v>452</v>
      </c>
      <c r="J26" s="76"/>
      <c r="K26" s="52">
        <v>452</v>
      </c>
    </row>
    <row r="27" spans="3:11" x14ac:dyDescent="0.25">
      <c r="C27" s="66">
        <v>2044</v>
      </c>
      <c r="D27" s="53">
        <v>472</v>
      </c>
      <c r="E27" s="53">
        <v>472</v>
      </c>
      <c r="F27" s="75">
        <v>254</v>
      </c>
      <c r="G27" s="75"/>
      <c r="H27" s="53">
        <v>254</v>
      </c>
      <c r="I27" s="75">
        <v>434</v>
      </c>
      <c r="J27" s="75"/>
      <c r="K27" s="53">
        <v>434</v>
      </c>
    </row>
    <row r="28" spans="3:11" x14ac:dyDescent="0.25">
      <c r="C28" s="65">
        <v>2045</v>
      </c>
      <c r="D28" s="52">
        <v>462</v>
      </c>
      <c r="E28" s="52">
        <v>462</v>
      </c>
      <c r="F28" s="76">
        <v>244</v>
      </c>
      <c r="G28" s="76"/>
      <c r="H28" s="52">
        <v>244</v>
      </c>
      <c r="I28" s="76">
        <v>417</v>
      </c>
      <c r="J28" s="76"/>
      <c r="K28" s="52">
        <v>417</v>
      </c>
    </row>
    <row r="29" spans="3:11" x14ac:dyDescent="0.25">
      <c r="C29" s="66">
        <v>2046</v>
      </c>
      <c r="D29" s="53">
        <v>443</v>
      </c>
      <c r="E29" s="53">
        <v>443</v>
      </c>
      <c r="F29" s="75">
        <v>235</v>
      </c>
      <c r="G29" s="75"/>
      <c r="H29" s="53">
        <v>235</v>
      </c>
      <c r="I29" s="75">
        <v>404</v>
      </c>
      <c r="J29" s="75"/>
      <c r="K29" s="53">
        <v>404</v>
      </c>
    </row>
    <row r="30" spans="3:11" x14ac:dyDescent="0.25">
      <c r="C30" s="65">
        <v>2047</v>
      </c>
      <c r="D30" s="52">
        <v>432</v>
      </c>
      <c r="E30" s="52">
        <v>432</v>
      </c>
      <c r="F30" s="76">
        <v>227</v>
      </c>
      <c r="G30" s="76"/>
      <c r="H30" s="52">
        <v>227</v>
      </c>
      <c r="I30" s="76">
        <v>393</v>
      </c>
      <c r="J30" s="76"/>
      <c r="K30" s="52">
        <v>393</v>
      </c>
    </row>
    <row r="31" spans="3:11" x14ac:dyDescent="0.25">
      <c r="C31" s="66">
        <v>2048</v>
      </c>
      <c r="D31" s="53">
        <v>420</v>
      </c>
      <c r="E31" s="53">
        <v>420</v>
      </c>
      <c r="F31" s="75">
        <v>216</v>
      </c>
      <c r="G31" s="75"/>
      <c r="H31" s="53">
        <v>216</v>
      </c>
      <c r="I31" s="75">
        <v>383</v>
      </c>
      <c r="J31" s="75"/>
      <c r="K31" s="53">
        <v>383</v>
      </c>
    </row>
    <row r="32" spans="3:11" x14ac:dyDescent="0.25">
      <c r="C32" s="65">
        <v>2049</v>
      </c>
      <c r="D32" s="52">
        <v>398</v>
      </c>
      <c r="E32" s="52">
        <v>398</v>
      </c>
      <c r="F32" s="76">
        <v>206</v>
      </c>
      <c r="G32" s="76"/>
      <c r="H32" s="52">
        <v>206</v>
      </c>
      <c r="I32" s="76">
        <v>375</v>
      </c>
      <c r="J32" s="76"/>
      <c r="K32" s="52">
        <v>375</v>
      </c>
    </row>
    <row r="33" spans="3:11" x14ac:dyDescent="0.25">
      <c r="C33" s="66">
        <v>2050</v>
      </c>
      <c r="D33" s="53">
        <v>377</v>
      </c>
      <c r="E33" s="53">
        <v>377</v>
      </c>
      <c r="F33" s="75">
        <v>193</v>
      </c>
      <c r="G33" s="75"/>
      <c r="H33" s="53">
        <v>193</v>
      </c>
      <c r="I33" s="75">
        <v>361</v>
      </c>
      <c r="J33" s="75"/>
      <c r="K33" s="53">
        <v>361</v>
      </c>
    </row>
    <row r="34" spans="3:11" x14ac:dyDescent="0.25">
      <c r="C34" s="65">
        <v>2051</v>
      </c>
      <c r="D34" s="52">
        <v>377</v>
      </c>
      <c r="E34" s="52">
        <v>377</v>
      </c>
      <c r="F34" s="76">
        <v>193</v>
      </c>
      <c r="G34" s="76"/>
      <c r="H34" s="52">
        <v>193</v>
      </c>
      <c r="I34" s="76">
        <v>361</v>
      </c>
      <c r="J34" s="76"/>
      <c r="K34" s="52">
        <v>361</v>
      </c>
    </row>
    <row r="35" spans="3:11" x14ac:dyDescent="0.25">
      <c r="C35" s="66">
        <v>2052</v>
      </c>
      <c r="D35" s="53">
        <v>375</v>
      </c>
      <c r="E35" s="53">
        <v>375</v>
      </c>
      <c r="F35" s="75">
        <v>190</v>
      </c>
      <c r="G35" s="75"/>
      <c r="H35" s="53">
        <v>190</v>
      </c>
      <c r="I35" s="75">
        <v>360</v>
      </c>
      <c r="J35" s="75"/>
      <c r="K35" s="53">
        <v>360</v>
      </c>
    </row>
    <row r="36" spans="3:11" x14ac:dyDescent="0.25">
      <c r="C36" s="65">
        <v>2053</v>
      </c>
      <c r="D36" s="52">
        <v>375</v>
      </c>
      <c r="E36" s="52">
        <v>375</v>
      </c>
      <c r="F36" s="76">
        <v>190</v>
      </c>
      <c r="G36" s="76"/>
      <c r="H36" s="52">
        <v>190</v>
      </c>
      <c r="I36" s="76">
        <v>360</v>
      </c>
      <c r="J36" s="76"/>
      <c r="K36" s="52">
        <v>360</v>
      </c>
    </row>
    <row r="37" spans="3:11" x14ac:dyDescent="0.25">
      <c r="C37" s="66">
        <v>2054</v>
      </c>
      <c r="D37" s="53">
        <v>374</v>
      </c>
      <c r="E37" s="53">
        <v>374</v>
      </c>
      <c r="F37" s="75">
        <v>188</v>
      </c>
      <c r="G37" s="75"/>
      <c r="H37" s="53">
        <v>188</v>
      </c>
      <c r="I37" s="75">
        <v>360</v>
      </c>
      <c r="J37" s="75"/>
      <c r="K37" s="53">
        <v>360</v>
      </c>
    </row>
    <row r="38" spans="3:11" ht="15.75" thickBot="1" x14ac:dyDescent="0.3">
      <c r="C38" s="67">
        <v>2055</v>
      </c>
      <c r="D38" s="54">
        <v>374</v>
      </c>
      <c r="E38" s="54">
        <v>374</v>
      </c>
      <c r="F38" s="78">
        <v>188</v>
      </c>
      <c r="G38" s="78"/>
      <c r="H38" s="54">
        <v>188</v>
      </c>
      <c r="I38" s="78">
        <v>360</v>
      </c>
      <c r="J38" s="78"/>
      <c r="K38" s="54">
        <v>360</v>
      </c>
    </row>
  </sheetData>
  <mergeCells count="71">
    <mergeCell ref="F37:G37"/>
    <mergeCell ref="I37:J37"/>
    <mergeCell ref="F38:G38"/>
    <mergeCell ref="I38:J38"/>
    <mergeCell ref="F34:G34"/>
    <mergeCell ref="I34:J34"/>
    <mergeCell ref="F35:G35"/>
    <mergeCell ref="I35:J35"/>
    <mergeCell ref="F36:G36"/>
    <mergeCell ref="I36:J36"/>
    <mergeCell ref="F6:G6"/>
    <mergeCell ref="I6:J6"/>
    <mergeCell ref="D4:F4"/>
    <mergeCell ref="G4:I4"/>
    <mergeCell ref="J4:K4"/>
    <mergeCell ref="F5:G5"/>
    <mergeCell ref="I5:J5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1C7F3D1E38FE8C43BF2E7405AD95D2C3" ma:contentTypeVersion="4" ma:contentTypeDescription="" ma:contentTypeScope="" ma:versionID="f10f0826b9478eae546e755d8e18822e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c9b612ae7a32b93954308d0f6b2e0e60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a63af42-c199-4086-9053-5073d3b7fe5d}" ma:internalName="TaxCatchAll" ma:showField="CatchAllData" ma:web="07b449bf-7ca7-43f6-ad49-3c68aa6a8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a63af42-c199-4086-9053-5073d3b7fe5d}" ma:internalName="TaxCatchAllLabel" ma:readOnly="true" ma:showField="CatchAllDataLabel" ma:web="07b449bf-7ca7-43f6-ad49-3c68aa6a8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36bc6de0bf403e9ed4dec84c72e21e xmlns="5d1a2284-45bc-4927-a9f9-e51f9f17c21a">
      <Terms xmlns="http://schemas.microsoft.com/office/infopath/2007/PartnerControls"/>
    </fc36bc6de0bf403e9ed4dec84c72e21e>
    <TaxCatchAll xmlns="5d1a2284-45bc-4927-a9f9-e51f9f17c21a" xsi:nil="true"/>
    <TaxKeywordTaxHTField xmlns="5d1a2284-45bc-4927-a9f9-e51f9f17c21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E4B08A4F-AC99-4601-8E78-23FEEABA8D56}"/>
</file>

<file path=customXml/itemProps2.xml><?xml version="1.0" encoding="utf-8"?>
<ds:datastoreItem xmlns:ds="http://schemas.openxmlformats.org/officeDocument/2006/customXml" ds:itemID="{6F0D9312-063D-40AB-A941-2D6141A13C4F}"/>
</file>

<file path=customXml/itemProps3.xml><?xml version="1.0" encoding="utf-8"?>
<ds:datastoreItem xmlns:ds="http://schemas.openxmlformats.org/officeDocument/2006/customXml" ds:itemID="{3A75850B-8FF4-4945-9853-51A3AA44A98C}"/>
</file>

<file path=customXml/itemProps4.xml><?xml version="1.0" encoding="utf-8"?>
<ds:datastoreItem xmlns:ds="http://schemas.openxmlformats.org/officeDocument/2006/customXml" ds:itemID="{D7A1C291-3ED8-4C68-9EEC-7F68C7B7F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Apx Table B.1</vt:lpstr>
      <vt:lpstr>Apx Table B.2</vt:lpstr>
      <vt:lpstr>Apx Table B.3</vt:lpstr>
      <vt:lpstr>Apx Table B.4,5&amp;6</vt:lpstr>
      <vt:lpstr>Apx Table B.7</vt:lpstr>
      <vt:lpstr>Apx Table B.8</vt:lpstr>
      <vt:lpstr>Apx Table B.9&amp;10</vt:lpstr>
      <vt:lpstr>Apx Table B.11</vt:lpstr>
      <vt:lpstr>'Apx Table B.1'!_Toc38957271</vt:lpstr>
      <vt:lpstr>'Apx Table B.2'!_Toc38957272</vt:lpstr>
      <vt:lpstr>'Apx Table B.2'!OLE_LINK1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Paul (Energy, Newcastle)</dc:creator>
  <cp:lastModifiedBy>Graham, Paul (Energy, Newcastle)</cp:lastModifiedBy>
  <dcterms:created xsi:type="dcterms:W3CDTF">2020-04-27T23:21:17Z</dcterms:created>
  <dcterms:modified xsi:type="dcterms:W3CDTF">2023-12-18T01:23:52Z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0x0101002F0B48F8F4F7904196E710056827A096001C7F3D1E38FE8C43BF2E7405AD95D2C3</vt:lpwstr>
  </property>
  <property fmtid="{D5CDD505-2E9C-101B-9397-08002B2CF9AE}" pid="3" name="TaxKeyword">
    <vt:lpwstr/>
  </property>
  <property fmtid="{D5CDD505-2E9C-101B-9397-08002B2CF9AE}" pid="4" name="AEMO Collaboration Document Type">
    <vt:lpwstr/>
  </property>
  <property fmtid="{D5CDD505-2E9C-101B-9397-08002B2CF9AE}" pid="5" name="MediaServiceImageTags">
    <vt:lpwstr/>
  </property>
  <property fmtid="{D5CDD505-2E9C-101B-9397-08002B2CF9AE}" pid="6" name="lcf76f155ced4ddcb4097134ff3c332f">
    <vt:lpwstr/>
  </property>
</Properties>
</file>